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gamache/Documents/"/>
    </mc:Choice>
  </mc:AlternateContent>
  <xr:revisionPtr revIDLastSave="0" documentId="13_ncr:1_{094BE6BA-4D52-EF44-8864-3ACB9464B257}" xr6:coauthVersionLast="47" xr6:coauthVersionMax="47" xr10:uidLastSave="{00000000-0000-0000-0000-000000000000}"/>
  <bookViews>
    <workbookView xWindow="4360" yWindow="760" windowWidth="27320" windowHeight="14720" xr2:uid="{86C569F8-471B-BA49-8BC4-DF70F5EE02A0}"/>
  </bookViews>
  <sheets>
    <sheet name="Integrated Data" sheetId="1" r:id="rId1"/>
    <sheet name="Statistical Analysis" sheetId="2" r:id="rId2"/>
    <sheet name="Revised Stat Analysis" sheetId="3" r:id="rId3"/>
    <sheet name="Sheet1" sheetId="12" r:id="rId4"/>
    <sheet name="PivotTable1" sheetId="5" r:id="rId5"/>
    <sheet name="State Correlations" sheetId="14" r:id="rId6"/>
    <sheet name="Death Rates by Year" sheetId="11" r:id="rId7"/>
  </sheets>
  <definedNames>
    <definedName name="_xlnm._FilterDatabase" localSheetId="6" hidden="1">'Death Rates by Year'!$C$2:$M$462</definedName>
    <definedName name="_xlnm._FilterDatabase" localSheetId="0" hidden="1">'Integrated Data'!$B$2:$AL$2</definedName>
  </definedNames>
  <calcPr calcId="191029"/>
  <pivotCaches>
    <pivotCache cacheId="0" r:id="rId8"/>
    <pivotCache cacheId="1" r:id="rId9"/>
    <pivotCache cacheId="2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2" l="1"/>
  <c r="I177" i="3"/>
  <c r="H177" i="3"/>
  <c r="G177" i="3"/>
  <c r="F177" i="3"/>
  <c r="E177" i="3"/>
  <c r="D177" i="3"/>
  <c r="C177" i="3"/>
  <c r="B177" i="3"/>
  <c r="G454" i="14"/>
  <c r="F454" i="14"/>
  <c r="E454" i="14"/>
  <c r="G445" i="14"/>
  <c r="F445" i="14"/>
  <c r="E445" i="14"/>
  <c r="G436" i="14"/>
  <c r="F436" i="14"/>
  <c r="E436" i="14"/>
  <c r="G427" i="14"/>
  <c r="F427" i="14"/>
  <c r="E427" i="14"/>
  <c r="G418" i="14"/>
  <c r="F418" i="14"/>
  <c r="E418" i="14"/>
  <c r="G409" i="14"/>
  <c r="F409" i="14"/>
  <c r="E409" i="14"/>
  <c r="G400" i="14"/>
  <c r="F400" i="14"/>
  <c r="E400" i="14"/>
  <c r="G391" i="14"/>
  <c r="F391" i="14"/>
  <c r="E391" i="14"/>
  <c r="G382" i="14"/>
  <c r="F382" i="14"/>
  <c r="E382" i="14"/>
  <c r="G373" i="14"/>
  <c r="F373" i="14"/>
  <c r="E373" i="14"/>
  <c r="G364" i="14"/>
  <c r="F364" i="14"/>
  <c r="E364" i="14"/>
  <c r="G355" i="14"/>
  <c r="F355" i="14"/>
  <c r="E355" i="14"/>
  <c r="G346" i="14"/>
  <c r="F346" i="14"/>
  <c r="E346" i="14"/>
  <c r="G337" i="14"/>
  <c r="F337" i="14"/>
  <c r="E337" i="14"/>
  <c r="G328" i="14"/>
  <c r="F328" i="14"/>
  <c r="E328" i="14"/>
  <c r="G319" i="14"/>
  <c r="F319" i="14"/>
  <c r="E319" i="14"/>
  <c r="G310" i="14"/>
  <c r="F310" i="14"/>
  <c r="E310" i="14"/>
  <c r="G301" i="14"/>
  <c r="F301" i="14"/>
  <c r="E301" i="14"/>
  <c r="G292" i="14"/>
  <c r="F292" i="14"/>
  <c r="E292" i="14"/>
  <c r="G283" i="14"/>
  <c r="F283" i="14"/>
  <c r="E283" i="14"/>
  <c r="G274" i="14"/>
  <c r="F274" i="14"/>
  <c r="E274" i="14"/>
  <c r="G265" i="14"/>
  <c r="F265" i="14"/>
  <c r="E265" i="14"/>
  <c r="G256" i="14"/>
  <c r="F256" i="14"/>
  <c r="E256" i="14"/>
  <c r="G247" i="14"/>
  <c r="F247" i="14"/>
  <c r="E247" i="14"/>
  <c r="G238" i="14"/>
  <c r="F238" i="14"/>
  <c r="E238" i="14"/>
  <c r="G229" i="14"/>
  <c r="F229" i="14"/>
  <c r="E229" i="14"/>
  <c r="G220" i="14"/>
  <c r="F220" i="14"/>
  <c r="E220" i="14"/>
  <c r="G211" i="14"/>
  <c r="F211" i="14"/>
  <c r="E211" i="14"/>
  <c r="G202" i="14"/>
  <c r="F202" i="14"/>
  <c r="E202" i="14"/>
  <c r="G193" i="14"/>
  <c r="F193" i="14"/>
  <c r="E193" i="14"/>
  <c r="G184" i="14"/>
  <c r="F184" i="14"/>
  <c r="E184" i="14"/>
  <c r="G175" i="14"/>
  <c r="F175" i="14"/>
  <c r="E175" i="14"/>
  <c r="G166" i="14"/>
  <c r="F166" i="14"/>
  <c r="E166" i="14"/>
  <c r="G157" i="14"/>
  <c r="F157" i="14"/>
  <c r="E157" i="14"/>
  <c r="G148" i="14"/>
  <c r="F148" i="14"/>
  <c r="E148" i="14"/>
  <c r="G139" i="14"/>
  <c r="F139" i="14"/>
  <c r="E139" i="14"/>
  <c r="G130" i="14"/>
  <c r="F130" i="14"/>
  <c r="E130" i="14"/>
  <c r="G121" i="14"/>
  <c r="F121" i="14"/>
  <c r="E121" i="14"/>
  <c r="G112" i="14"/>
  <c r="F112" i="14"/>
  <c r="E112" i="14"/>
  <c r="G103" i="14"/>
  <c r="E103" i="14"/>
  <c r="F103" i="14"/>
  <c r="G94" i="14"/>
  <c r="F94" i="14"/>
  <c r="E94" i="14"/>
  <c r="G85" i="14"/>
  <c r="F85" i="14"/>
  <c r="E85" i="14"/>
  <c r="G76" i="14"/>
  <c r="F76" i="14"/>
  <c r="E76" i="14"/>
  <c r="G67" i="14"/>
  <c r="F67" i="14"/>
  <c r="E67" i="14"/>
  <c r="G58" i="14"/>
  <c r="F58" i="14"/>
  <c r="E58" i="14"/>
  <c r="G49" i="14"/>
  <c r="F49" i="14"/>
  <c r="E49" i="14"/>
  <c r="G40" i="14"/>
  <c r="F40" i="14"/>
  <c r="E40" i="14"/>
  <c r="G31" i="14"/>
  <c r="F31" i="14"/>
  <c r="E31" i="14"/>
  <c r="G22" i="14"/>
  <c r="G13" i="14"/>
  <c r="G4" i="14"/>
  <c r="F22" i="14"/>
  <c r="E22" i="14"/>
  <c r="F13" i="14"/>
  <c r="E13" i="14"/>
  <c r="F4" i="14"/>
  <c r="E4" i="14"/>
  <c r="X13" i="11"/>
  <c r="W13" i="11"/>
  <c r="V13" i="11"/>
  <c r="U13" i="11"/>
  <c r="T13" i="11"/>
  <c r="S13" i="11"/>
  <c r="R13" i="11"/>
  <c r="Q13" i="11"/>
  <c r="P13" i="11"/>
  <c r="J165" i="3"/>
  <c r="I165" i="3"/>
  <c r="H165" i="3"/>
  <c r="G165" i="3"/>
  <c r="F165" i="3"/>
  <c r="E165" i="3"/>
  <c r="D165" i="3"/>
  <c r="C165" i="3"/>
  <c r="J35" i="3" l="1"/>
  <c r="L35" i="3"/>
  <c r="K35" i="3"/>
  <c r="I35" i="3"/>
  <c r="H35" i="3"/>
  <c r="G35" i="3"/>
  <c r="F35" i="3"/>
  <c r="E35" i="3"/>
  <c r="D35" i="3"/>
  <c r="C35" i="3"/>
  <c r="B35" i="3"/>
  <c r="K17" i="3"/>
  <c r="K14" i="3"/>
  <c r="J17" i="3"/>
  <c r="I17" i="3"/>
  <c r="I14" i="3"/>
  <c r="H17" i="3"/>
  <c r="H14" i="3"/>
  <c r="G17" i="3"/>
  <c r="G14" i="3"/>
  <c r="F17" i="3"/>
  <c r="F14" i="3"/>
  <c r="E17" i="3" l="1"/>
  <c r="E14" i="3"/>
  <c r="D17" i="3"/>
  <c r="D14" i="3"/>
  <c r="C17" i="3"/>
  <c r="C14" i="3"/>
  <c r="C11" i="3"/>
  <c r="D11" i="3"/>
  <c r="E11" i="3"/>
  <c r="F11" i="3"/>
  <c r="G11" i="3"/>
  <c r="H11" i="3"/>
  <c r="I11" i="3"/>
  <c r="K11" i="3"/>
  <c r="C10" i="3"/>
  <c r="D10" i="3"/>
  <c r="E10" i="3"/>
  <c r="F10" i="3"/>
  <c r="G10" i="3"/>
  <c r="H10" i="3"/>
  <c r="I10" i="3"/>
  <c r="K10" i="3"/>
  <c r="C9" i="3"/>
  <c r="D9" i="3"/>
  <c r="E9" i="3"/>
  <c r="F9" i="3"/>
  <c r="G9" i="3"/>
  <c r="H9" i="3"/>
  <c r="I9" i="3"/>
  <c r="K9" i="3"/>
  <c r="C8" i="3"/>
  <c r="D8" i="3"/>
  <c r="E8" i="3"/>
  <c r="F8" i="3"/>
  <c r="G8" i="3"/>
  <c r="H8" i="3"/>
  <c r="I8" i="3"/>
  <c r="K8" i="3"/>
  <c r="C7" i="3"/>
  <c r="D7" i="3"/>
  <c r="E7" i="3"/>
  <c r="F7" i="3"/>
  <c r="G7" i="3"/>
  <c r="H7" i="3"/>
  <c r="I7" i="3"/>
  <c r="K7" i="3"/>
  <c r="F6" i="3"/>
  <c r="G6" i="3"/>
  <c r="H6" i="3"/>
  <c r="I6" i="3"/>
  <c r="K6" i="3"/>
  <c r="C6" i="3"/>
  <c r="D6" i="3"/>
  <c r="E6" i="3"/>
  <c r="B6" i="3"/>
  <c r="B17" i="3"/>
  <c r="B15" i="3"/>
  <c r="B14" i="3"/>
  <c r="B9" i="3"/>
  <c r="B11" i="3"/>
  <c r="B10" i="3"/>
  <c r="B8" i="3"/>
  <c r="B7" i="3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3" i="1"/>
  <c r="J41" i="3" l="1"/>
  <c r="K41" i="3"/>
  <c r="B41" i="3"/>
  <c r="E41" i="3"/>
  <c r="C41" i="3"/>
  <c r="F41" i="3"/>
  <c r="D41" i="3"/>
  <c r="H41" i="3"/>
  <c r="G41" i="3"/>
  <c r="I41" i="3"/>
  <c r="L26" i="3"/>
  <c r="L24" i="3"/>
  <c r="L29" i="3"/>
  <c r="L25" i="3"/>
  <c r="L32" i="3"/>
  <c r="L28" i="3"/>
  <c r="L27" i="3"/>
  <c r="L33" i="3"/>
  <c r="B33" i="3"/>
  <c r="B28" i="3"/>
  <c r="B27" i="3"/>
  <c r="B25" i="3"/>
  <c r="B24" i="3"/>
  <c r="B32" i="3"/>
  <c r="B26" i="3"/>
  <c r="B29" i="3"/>
  <c r="C28" i="3"/>
  <c r="C26" i="3"/>
  <c r="C25" i="3"/>
  <c r="C33" i="3"/>
  <c r="C24" i="3"/>
  <c r="C27" i="3"/>
  <c r="C29" i="3"/>
  <c r="C32" i="3"/>
  <c r="J14" i="3"/>
  <c r="D29" i="3"/>
  <c r="D28" i="3"/>
  <c r="D26" i="3"/>
  <c r="D25" i="3"/>
  <c r="D32" i="3"/>
  <c r="D27" i="3"/>
  <c r="D24" i="3"/>
  <c r="D33" i="3"/>
  <c r="E33" i="3"/>
  <c r="E24" i="3"/>
  <c r="E29" i="3"/>
  <c r="E28" i="3"/>
  <c r="E27" i="3"/>
  <c r="E26" i="3"/>
  <c r="E32" i="3"/>
  <c r="E25" i="3"/>
  <c r="F25" i="3"/>
  <c r="F33" i="3"/>
  <c r="F24" i="3"/>
  <c r="F29" i="3"/>
  <c r="F28" i="3"/>
  <c r="F27" i="3"/>
  <c r="F26" i="3"/>
  <c r="F32" i="3"/>
  <c r="H27" i="3"/>
  <c r="H26" i="3"/>
  <c r="H29" i="3"/>
  <c r="H25" i="3"/>
  <c r="H33" i="3"/>
  <c r="H24" i="3"/>
  <c r="H28" i="3"/>
  <c r="H32" i="3"/>
  <c r="G25" i="3"/>
  <c r="G29" i="3"/>
  <c r="G32" i="3"/>
  <c r="G28" i="3"/>
  <c r="G33" i="3"/>
  <c r="G24" i="3"/>
  <c r="G26" i="3"/>
  <c r="G27" i="3"/>
  <c r="I32" i="3"/>
  <c r="I28" i="3"/>
  <c r="I27" i="3"/>
  <c r="I26" i="3"/>
  <c r="I24" i="3"/>
  <c r="I25" i="3"/>
  <c r="I33" i="3"/>
  <c r="I29" i="3"/>
  <c r="J29" i="3"/>
  <c r="J32" i="3"/>
  <c r="J28" i="3"/>
  <c r="J24" i="3"/>
  <c r="J27" i="3"/>
  <c r="J26" i="3"/>
  <c r="J25" i="3"/>
  <c r="J33" i="3"/>
  <c r="J7" i="3"/>
  <c r="J8" i="3"/>
  <c r="J6" i="3"/>
  <c r="J9" i="3"/>
  <c r="J10" i="3"/>
  <c r="J11" i="3"/>
  <c r="B19" i="2"/>
  <c r="B6" i="2"/>
  <c r="B7" i="2"/>
  <c r="B10" i="2"/>
  <c r="K29" i="3" l="1"/>
  <c r="K24" i="3"/>
  <c r="K32" i="3"/>
  <c r="K28" i="3"/>
  <c r="K25" i="3"/>
  <c r="K27" i="3"/>
  <c r="K26" i="3"/>
  <c r="K33" i="3"/>
  <c r="B8" i="2"/>
  <c r="B9" i="2" s="1"/>
  <c r="B11" i="2" s="1"/>
  <c r="B12" i="2" s="1"/>
  <c r="C10" i="2"/>
  <c r="C7" i="2"/>
  <c r="C6" i="2"/>
  <c r="C8" i="2" l="1"/>
  <c r="C9" i="2" s="1"/>
  <c r="C11" i="2" s="1"/>
  <c r="C1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tc={17A3FCFA-2A62-BB40-9372-A722D5FEA22A}</author>
  </authors>
  <commentList>
    <comment ref="J5" authorId="0" shapeId="0" xr:uid="{17A3FCFA-2A62-BB40-9372-A722D5FEA22A}">
      <text>
        <t>[Threaded comment]
Your version of Excel allows you to read this threaded comment; however, any edits to it will get removed if the file is opened in a newer version of Excel. Learn more: https://go.microsoft.com/fwlink/?linkid=870924
Comment:
    Under 5 years + Over 65 years</t>
      </text>
    </comment>
  </commentList>
</comments>
</file>

<file path=xl/sharedStrings.xml><?xml version="1.0" encoding="utf-8"?>
<sst xmlns="http://schemas.openxmlformats.org/spreadsheetml/2006/main" count="2532" uniqueCount="710">
  <si>
    <t>US_Census_pop</t>
  </si>
  <si>
    <t>CDC_fludeaths</t>
  </si>
  <si>
    <t>Normalized Data</t>
  </si>
  <si>
    <t>Combined Key</t>
  </si>
  <si>
    <t>Under 5 years</t>
  </si>
  <si>
    <t>5 - 14 years</t>
  </si>
  <si>
    <t>15 - 24 years</t>
  </si>
  <si>
    <t>25 - 34 years</t>
  </si>
  <si>
    <t>35 - 44 years</t>
  </si>
  <si>
    <t>45 - 54 years</t>
  </si>
  <si>
    <t>55 - 64 years</t>
  </si>
  <si>
    <t>Over 65 years</t>
  </si>
  <si>
    <t>Not Stated</t>
  </si>
  <si>
    <t>Alabama, 2009</t>
  </si>
  <si>
    <t>Alabama, 2010</t>
  </si>
  <si>
    <t>Alabama, 2011</t>
  </si>
  <si>
    <t>Alabama, 2012</t>
  </si>
  <si>
    <t>Alabama, 2013</t>
  </si>
  <si>
    <t>Alabama, 2014</t>
  </si>
  <si>
    <t>Alabama, 2015</t>
  </si>
  <si>
    <t>Alabama, 2016</t>
  </si>
  <si>
    <t>Alabama, 2017</t>
  </si>
  <si>
    <t>Alaska, 2009</t>
  </si>
  <si>
    <t>Alaska, 2010</t>
  </si>
  <si>
    <t>Alaska, 2011</t>
  </si>
  <si>
    <t>Alaska, 2012</t>
  </si>
  <si>
    <t>Alaska, 2013</t>
  </si>
  <si>
    <t>Alaska, 2014</t>
  </si>
  <si>
    <t>Alaska, 2015</t>
  </si>
  <si>
    <t>Alaska, 2016</t>
  </si>
  <si>
    <t>Alaska, 2017</t>
  </si>
  <si>
    <t>Arizona, 2009</t>
  </si>
  <si>
    <t>Arizona, 2010</t>
  </si>
  <si>
    <t>Arizona, 2011</t>
  </si>
  <si>
    <t>Arizona, 2012</t>
  </si>
  <si>
    <t>Arizona, 2013</t>
  </si>
  <si>
    <t>Arizona, 2014</t>
  </si>
  <si>
    <t>Arizona, 2015</t>
  </si>
  <si>
    <t>Arizona, 2016</t>
  </si>
  <si>
    <t>Arizona, 2017</t>
  </si>
  <si>
    <t>Arkansas, 2009</t>
  </si>
  <si>
    <t>Arkansas, 2010</t>
  </si>
  <si>
    <t>Arkansas, 2011</t>
  </si>
  <si>
    <t>Arkansas, 2012</t>
  </si>
  <si>
    <t>Arkansas, 2013</t>
  </si>
  <si>
    <t>Arkansas, 2014</t>
  </si>
  <si>
    <t>Arkansas, 2015</t>
  </si>
  <si>
    <t>Arkansas, 2016</t>
  </si>
  <si>
    <t>Arkansas, 2017</t>
  </si>
  <si>
    <t>California, 2009</t>
  </si>
  <si>
    <t>California, 2010</t>
  </si>
  <si>
    <t>California, 2011</t>
  </si>
  <si>
    <t>California, 2012</t>
  </si>
  <si>
    <t>California, 2013</t>
  </si>
  <si>
    <t>California, 2014</t>
  </si>
  <si>
    <t>California, 2015</t>
  </si>
  <si>
    <t>California, 2016</t>
  </si>
  <si>
    <t>California, 2017</t>
  </si>
  <si>
    <t>Colorado, 2009</t>
  </si>
  <si>
    <t>Colorado, 2010</t>
  </si>
  <si>
    <t>Colorado, 2011</t>
  </si>
  <si>
    <t>Colorado, 2012</t>
  </si>
  <si>
    <t>Colorado, 2013</t>
  </si>
  <si>
    <t>Colorado, 2014</t>
  </si>
  <si>
    <t>Colorado, 2015</t>
  </si>
  <si>
    <t>Colorado, 2016</t>
  </si>
  <si>
    <t>Colorado, 2017</t>
  </si>
  <si>
    <t>Connecticut, 2009</t>
  </si>
  <si>
    <t>Connecticut, 2010</t>
  </si>
  <si>
    <t>Connecticut, 2011</t>
  </si>
  <si>
    <t>Connecticut, 2012</t>
  </si>
  <si>
    <t>Connecticut, 2013</t>
  </si>
  <si>
    <t>Connecticut, 2014</t>
  </si>
  <si>
    <t>Connecticut, 2015</t>
  </si>
  <si>
    <t>Connecticut, 2016</t>
  </si>
  <si>
    <t>Connecticut, 2017</t>
  </si>
  <si>
    <t>Delaware, 2009</t>
  </si>
  <si>
    <t>Delaware, 2010</t>
  </si>
  <si>
    <t>Delaware, 2011</t>
  </si>
  <si>
    <t>Delaware, 2012</t>
  </si>
  <si>
    <t>Delaware, 2013</t>
  </si>
  <si>
    <t>Delaware, 2014</t>
  </si>
  <si>
    <t>Delaware, 2015</t>
  </si>
  <si>
    <t>Delaware, 2016</t>
  </si>
  <si>
    <t>Delaware, 2017</t>
  </si>
  <si>
    <t>District of Columbia, 2009</t>
  </si>
  <si>
    <t>District of Columbia, 2010</t>
  </si>
  <si>
    <t>District of Columbia, 2011</t>
  </si>
  <si>
    <t>District of Columbia, 2012</t>
  </si>
  <si>
    <t>District of Columbia, 2013</t>
  </si>
  <si>
    <t>District of Columbia, 2014</t>
  </si>
  <si>
    <t>District of Columbia, 2015</t>
  </si>
  <si>
    <t>District of Columbia, 2016</t>
  </si>
  <si>
    <t>District of Columbia, 2017</t>
  </si>
  <si>
    <t>Florida, 2009</t>
  </si>
  <si>
    <t>Florida, 2010</t>
  </si>
  <si>
    <t>Florida, 2011</t>
  </si>
  <si>
    <t>Florida, 2012</t>
  </si>
  <si>
    <t>Florida, 2013</t>
  </si>
  <si>
    <t>Florida, 2014</t>
  </si>
  <si>
    <t>Florida, 2015</t>
  </si>
  <si>
    <t>Florida, 2016</t>
  </si>
  <si>
    <t>Florida, 2017</t>
  </si>
  <si>
    <t>Georgia, 2009</t>
  </si>
  <si>
    <t>Georgia, 2010</t>
  </si>
  <si>
    <t>Georgia, 2011</t>
  </si>
  <si>
    <t>Georgia, 2012</t>
  </si>
  <si>
    <t>Georgia, 2013</t>
  </si>
  <si>
    <t>Georgia, 2014</t>
  </si>
  <si>
    <t>Georgia, 2015</t>
  </si>
  <si>
    <t>Georgia, 2016</t>
  </si>
  <si>
    <t>Georgia, 2017</t>
  </si>
  <si>
    <t>Hawaii, 2009</t>
  </si>
  <si>
    <t>Hawaii, 2010</t>
  </si>
  <si>
    <t>Hawaii, 2011</t>
  </si>
  <si>
    <t>Hawaii, 2012</t>
  </si>
  <si>
    <t>Hawaii, 2013</t>
  </si>
  <si>
    <t>Hawaii, 2014</t>
  </si>
  <si>
    <t>Hawaii, 2015</t>
  </si>
  <si>
    <t>Hawaii, 2016</t>
  </si>
  <si>
    <t>Hawaii, 2017</t>
  </si>
  <si>
    <t>Idaho, 2009</t>
  </si>
  <si>
    <t>Idaho, 2010</t>
  </si>
  <si>
    <t>Idaho, 2011</t>
  </si>
  <si>
    <t>Idaho, 2012</t>
  </si>
  <si>
    <t>Idaho, 2013</t>
  </si>
  <si>
    <t>Idaho, 2014</t>
  </si>
  <si>
    <t>Idaho, 2015</t>
  </si>
  <si>
    <t>Idaho, 2016</t>
  </si>
  <si>
    <t>Idaho, 2017</t>
  </si>
  <si>
    <t>Illinois, 2009</t>
  </si>
  <si>
    <t>Illinois, 2010</t>
  </si>
  <si>
    <t>Illinois, 2011</t>
  </si>
  <si>
    <t>Illinois, 2012</t>
  </si>
  <si>
    <t>Illinois, 2013</t>
  </si>
  <si>
    <t>Illinois, 2014</t>
  </si>
  <si>
    <t>Illinois, 2015</t>
  </si>
  <si>
    <t>Illinois, 2016</t>
  </si>
  <si>
    <t>Illinois, 2017</t>
  </si>
  <si>
    <t>Indiana, 2009</t>
  </si>
  <si>
    <t>Indiana, 2010</t>
  </si>
  <si>
    <t>Indiana, 2011</t>
  </si>
  <si>
    <t>Indiana, 2012</t>
  </si>
  <si>
    <t>Indiana, 2013</t>
  </si>
  <si>
    <t>Indiana, 2014</t>
  </si>
  <si>
    <t>Indiana, 2015</t>
  </si>
  <si>
    <t>Indiana, 2016</t>
  </si>
  <si>
    <t>Indiana, 2017</t>
  </si>
  <si>
    <t>Iowa, 2009</t>
  </si>
  <si>
    <t>Iowa, 2010</t>
  </si>
  <si>
    <t>Iowa, 2011</t>
  </si>
  <si>
    <t>Iowa, 2012</t>
  </si>
  <si>
    <t>Iowa, 2013</t>
  </si>
  <si>
    <t>Iowa, 2014</t>
  </si>
  <si>
    <t>Iowa, 2015</t>
  </si>
  <si>
    <t>Iowa, 2016</t>
  </si>
  <si>
    <t>Iowa, 2017</t>
  </si>
  <si>
    <t>Kansas, 2009</t>
  </si>
  <si>
    <t>Kansas, 2010</t>
  </si>
  <si>
    <t>Kansas, 2011</t>
  </si>
  <si>
    <t>Kansas, 2012</t>
  </si>
  <si>
    <t>Kansas, 2013</t>
  </si>
  <si>
    <t>Kansas, 2014</t>
  </si>
  <si>
    <t>Kansas, 2015</t>
  </si>
  <si>
    <t>Kansas, 2016</t>
  </si>
  <si>
    <t>Kansas, 2017</t>
  </si>
  <si>
    <t>Kentucky, 2009</t>
  </si>
  <si>
    <t>Kentucky, 2010</t>
  </si>
  <si>
    <t>Kentucky, 2011</t>
  </si>
  <si>
    <t>Kentucky, 2012</t>
  </si>
  <si>
    <t>Kentucky, 2013</t>
  </si>
  <si>
    <t>Kentucky, 2014</t>
  </si>
  <si>
    <t>Kentucky, 2015</t>
  </si>
  <si>
    <t>Kentucky, 2016</t>
  </si>
  <si>
    <t>Kentucky, 2017</t>
  </si>
  <si>
    <t>Louisiana, 2009</t>
  </si>
  <si>
    <t>Louisiana, 2010</t>
  </si>
  <si>
    <t>Louisiana, 2011</t>
  </si>
  <si>
    <t>Louisiana, 2012</t>
  </si>
  <si>
    <t>Louisiana, 2013</t>
  </si>
  <si>
    <t>Louisiana, 2014</t>
  </si>
  <si>
    <t>Louisiana, 2015</t>
  </si>
  <si>
    <t>Louisiana, 2016</t>
  </si>
  <si>
    <t>Louisiana, 2017</t>
  </si>
  <si>
    <t>Maine, 2009</t>
  </si>
  <si>
    <t>Maine, 2010</t>
  </si>
  <si>
    <t>Maine, 2011</t>
  </si>
  <si>
    <t>Maine, 2012</t>
  </si>
  <si>
    <t>Maine, 2013</t>
  </si>
  <si>
    <t>Maine, 2014</t>
  </si>
  <si>
    <t>Maine, 2015</t>
  </si>
  <si>
    <t>Maine, 2016</t>
  </si>
  <si>
    <t>Maine, 2017</t>
  </si>
  <si>
    <t>Maryland, 2009</t>
  </si>
  <si>
    <t>Maryland, 2010</t>
  </si>
  <si>
    <t>Maryland, 2011</t>
  </si>
  <si>
    <t>Maryland, 2012</t>
  </si>
  <si>
    <t>Maryland, 2013</t>
  </si>
  <si>
    <t>Maryland, 2014</t>
  </si>
  <si>
    <t>Maryland, 2015</t>
  </si>
  <si>
    <t>Maryland, 2016</t>
  </si>
  <si>
    <t>Maryland, 2017</t>
  </si>
  <si>
    <t>Massachusetts, 2009</t>
  </si>
  <si>
    <t>Massachusetts, 2010</t>
  </si>
  <si>
    <t>Massachusetts, 2011</t>
  </si>
  <si>
    <t>Massachusetts, 2012</t>
  </si>
  <si>
    <t>Massachusetts, 2013</t>
  </si>
  <si>
    <t>Massachusetts, 2014</t>
  </si>
  <si>
    <t>Massachusetts, 2015</t>
  </si>
  <si>
    <t>Massachusetts, 2016</t>
  </si>
  <si>
    <t>Massachusetts, 2017</t>
  </si>
  <si>
    <t>Michigan, 2009</t>
  </si>
  <si>
    <t>Michigan, 2010</t>
  </si>
  <si>
    <t>Michigan, 2011</t>
  </si>
  <si>
    <t>Michigan, 2012</t>
  </si>
  <si>
    <t>Michigan, 2013</t>
  </si>
  <si>
    <t>Michigan, 2014</t>
  </si>
  <si>
    <t>Michigan, 2015</t>
  </si>
  <si>
    <t>Michigan, 2016</t>
  </si>
  <si>
    <t>Michigan, 2017</t>
  </si>
  <si>
    <t>Minnesota, 2009</t>
  </si>
  <si>
    <t>Minnesota, 2010</t>
  </si>
  <si>
    <t>Minnesota, 2011</t>
  </si>
  <si>
    <t>Minnesota, 2012</t>
  </si>
  <si>
    <t>Minnesota, 2013</t>
  </si>
  <si>
    <t>Minnesota, 2014</t>
  </si>
  <si>
    <t>Minnesota, 2015</t>
  </si>
  <si>
    <t>Minnesota, 2016</t>
  </si>
  <si>
    <t>Minnesota, 2017</t>
  </si>
  <si>
    <t>Mississippi, 2009</t>
  </si>
  <si>
    <t>Mississippi, 2010</t>
  </si>
  <si>
    <t>Mississippi, 2011</t>
  </si>
  <si>
    <t>Mississippi, 2012</t>
  </si>
  <si>
    <t>Mississippi, 2013</t>
  </si>
  <si>
    <t>Mississippi, 2014</t>
  </si>
  <si>
    <t>Mississippi, 2015</t>
  </si>
  <si>
    <t>Mississippi, 2016</t>
  </si>
  <si>
    <t>Mississippi, 2017</t>
  </si>
  <si>
    <t>Missouri, 2009</t>
  </si>
  <si>
    <t>Missouri, 2010</t>
  </si>
  <si>
    <t>Missouri, 2011</t>
  </si>
  <si>
    <t>Missouri, 2012</t>
  </si>
  <si>
    <t>Missouri, 2013</t>
  </si>
  <si>
    <t>Missouri, 2014</t>
  </si>
  <si>
    <t>Missouri, 2015</t>
  </si>
  <si>
    <t>Missouri, 2016</t>
  </si>
  <si>
    <t>Missouri, 2017</t>
  </si>
  <si>
    <t>Montana, 2009</t>
  </si>
  <si>
    <t>Montana, 2010</t>
  </si>
  <si>
    <t>Montana, 2011</t>
  </si>
  <si>
    <t>Montana, 2012</t>
  </si>
  <si>
    <t>Montana, 2013</t>
  </si>
  <si>
    <t>Montana, 2014</t>
  </si>
  <si>
    <t>Montana, 2015</t>
  </si>
  <si>
    <t>Montana, 2016</t>
  </si>
  <si>
    <t>Montana, 2017</t>
  </si>
  <si>
    <t>Nebraska, 2009</t>
  </si>
  <si>
    <t>Nebraska, 2010</t>
  </si>
  <si>
    <t>Nebraska, 2011</t>
  </si>
  <si>
    <t>Nebraska, 2012</t>
  </si>
  <si>
    <t>Nebraska, 2013</t>
  </si>
  <si>
    <t>Nebraska, 2014</t>
  </si>
  <si>
    <t>Nebraska, 2015</t>
  </si>
  <si>
    <t>Nebraska, 2016</t>
  </si>
  <si>
    <t>Nebraska, 2017</t>
  </si>
  <si>
    <t>Nevada, 2009</t>
  </si>
  <si>
    <t>Nevada, 2010</t>
  </si>
  <si>
    <t>Nevada, 2011</t>
  </si>
  <si>
    <t>Nevada, 2012</t>
  </si>
  <si>
    <t>Nevada, 2013</t>
  </si>
  <si>
    <t>Nevada, 2014</t>
  </si>
  <si>
    <t>Nevada, 2015</t>
  </si>
  <si>
    <t>Nevada, 2016</t>
  </si>
  <si>
    <t>Nevada, 2017</t>
  </si>
  <si>
    <t>New Hampshire, 2009</t>
  </si>
  <si>
    <t>New Hampshire, 2010</t>
  </si>
  <si>
    <t>New Hampshire, 2011</t>
  </si>
  <si>
    <t>New Hampshire, 2012</t>
  </si>
  <si>
    <t>New Hampshire, 2013</t>
  </si>
  <si>
    <t>New Hampshire, 2014</t>
  </si>
  <si>
    <t>New Hampshire, 2015</t>
  </si>
  <si>
    <t>New Hampshire, 2016</t>
  </si>
  <si>
    <t>New Hampshire, 2017</t>
  </si>
  <si>
    <t>New Jersey, 2009</t>
  </si>
  <si>
    <t>New Jersey, 2010</t>
  </si>
  <si>
    <t>New Jersey, 2011</t>
  </si>
  <si>
    <t>New Jersey, 2012</t>
  </si>
  <si>
    <t>New Jersey, 2013</t>
  </si>
  <si>
    <t>New Jersey, 2014</t>
  </si>
  <si>
    <t>New Jersey, 2015</t>
  </si>
  <si>
    <t>New Jersey, 2016</t>
  </si>
  <si>
    <t>New Jersey, 2017</t>
  </si>
  <si>
    <t>New Mexico, 2009</t>
  </si>
  <si>
    <t>New Mexico, 2010</t>
  </si>
  <si>
    <t>New Mexico, 2011</t>
  </si>
  <si>
    <t>New Mexico, 2012</t>
  </si>
  <si>
    <t>New Mexico, 2013</t>
  </si>
  <si>
    <t>New Mexico, 2014</t>
  </si>
  <si>
    <t>New Mexico, 2015</t>
  </si>
  <si>
    <t>New Mexico, 2016</t>
  </si>
  <si>
    <t>New Mexico, 2017</t>
  </si>
  <si>
    <t>New York, 2009</t>
  </si>
  <si>
    <t>New York, 2010</t>
  </si>
  <si>
    <t>New York, 2011</t>
  </si>
  <si>
    <t>New York, 2012</t>
  </si>
  <si>
    <t>New York, 2013</t>
  </si>
  <si>
    <t>New York, 2014</t>
  </si>
  <si>
    <t>New York, 2015</t>
  </si>
  <si>
    <t>New York, 2016</t>
  </si>
  <si>
    <t>New York, 2017</t>
  </si>
  <si>
    <t>North Carolina, 2009</t>
  </si>
  <si>
    <t>North Carolina, 2010</t>
  </si>
  <si>
    <t>North Carolina, 2011</t>
  </si>
  <si>
    <t>North Carolina, 2012</t>
  </si>
  <si>
    <t>North Carolina, 2013</t>
  </si>
  <si>
    <t>North Carolina, 2014</t>
  </si>
  <si>
    <t>North Carolina, 2015</t>
  </si>
  <si>
    <t>North Carolina, 2016</t>
  </si>
  <si>
    <t>North Carolina, 2017</t>
  </si>
  <si>
    <t>North Dakota, 2009</t>
  </si>
  <si>
    <t>North Dakota, 2010</t>
  </si>
  <si>
    <t>North Dakota, 2011</t>
  </si>
  <si>
    <t>North Dakota, 2012</t>
  </si>
  <si>
    <t>North Dakota, 2013</t>
  </si>
  <si>
    <t>North Dakota, 2014</t>
  </si>
  <si>
    <t>North Dakota, 2015</t>
  </si>
  <si>
    <t>North Dakota, 2016</t>
  </si>
  <si>
    <t>North Dakota, 2017</t>
  </si>
  <si>
    <t>Ohio, 2009</t>
  </si>
  <si>
    <t>Ohio, 2010</t>
  </si>
  <si>
    <t>Ohio, 2011</t>
  </si>
  <si>
    <t>Ohio, 2012</t>
  </si>
  <si>
    <t>Ohio, 2013</t>
  </si>
  <si>
    <t>Ohio, 2014</t>
  </si>
  <si>
    <t>Ohio, 2015</t>
  </si>
  <si>
    <t>Ohio, 2016</t>
  </si>
  <si>
    <t>Ohio, 2017</t>
  </si>
  <si>
    <t>Oklahoma, 2009</t>
  </si>
  <si>
    <t>Oklahoma, 2010</t>
  </si>
  <si>
    <t>Oklahoma, 2011</t>
  </si>
  <si>
    <t>Oklahoma, 2012</t>
  </si>
  <si>
    <t>Oklahoma, 2013</t>
  </si>
  <si>
    <t>Oklahoma, 2014</t>
  </si>
  <si>
    <t>Oklahoma, 2015</t>
  </si>
  <si>
    <t>Oklahoma, 2016</t>
  </si>
  <si>
    <t>Oklahoma, 2017</t>
  </si>
  <si>
    <t>Oregon, 2009</t>
  </si>
  <si>
    <t>Oregon, 2010</t>
  </si>
  <si>
    <t>Oregon, 2011</t>
  </si>
  <si>
    <t>Oregon, 2012</t>
  </si>
  <si>
    <t>Oregon, 2013</t>
  </si>
  <si>
    <t>Oregon, 2014</t>
  </si>
  <si>
    <t>Oregon, 2015</t>
  </si>
  <si>
    <t>Oregon, 2016</t>
  </si>
  <si>
    <t>Oregon, 2017</t>
  </si>
  <si>
    <t>Pennsylvania, 2009</t>
  </si>
  <si>
    <t>Pennsylvania, 2010</t>
  </si>
  <si>
    <t>Pennsylvania, 2011</t>
  </si>
  <si>
    <t>Pennsylvania, 2012</t>
  </si>
  <si>
    <t>Pennsylvania, 2013</t>
  </si>
  <si>
    <t>Pennsylvania, 2014</t>
  </si>
  <si>
    <t>Pennsylvania, 2015</t>
  </si>
  <si>
    <t>Pennsylvania, 2016</t>
  </si>
  <si>
    <t>Pennsylvania, 2017</t>
  </si>
  <si>
    <t>Rhode Island, 2009</t>
  </si>
  <si>
    <t>Rhode Island, 2010</t>
  </si>
  <si>
    <t>Rhode Island, 2011</t>
  </si>
  <si>
    <t>Rhode Island, 2012</t>
  </si>
  <si>
    <t>Rhode Island, 2013</t>
  </si>
  <si>
    <t>Rhode Island, 2014</t>
  </si>
  <si>
    <t>Rhode Island, 2015</t>
  </si>
  <si>
    <t>Rhode Island, 2016</t>
  </si>
  <si>
    <t>Rhode Island, 2017</t>
  </si>
  <si>
    <t>South Carolina, 2009</t>
  </si>
  <si>
    <t>South Carolina, 2010</t>
  </si>
  <si>
    <t>South Carolina, 2011</t>
  </si>
  <si>
    <t>South Carolina, 2012</t>
  </si>
  <si>
    <t>South Carolina, 2013</t>
  </si>
  <si>
    <t>South Carolina, 2014</t>
  </si>
  <si>
    <t>South Carolina, 2015</t>
  </si>
  <si>
    <t>South Carolina, 2016</t>
  </si>
  <si>
    <t>South Carolina, 2017</t>
  </si>
  <si>
    <t>South Dakota, 2009</t>
  </si>
  <si>
    <t>South Dakota, 2010</t>
  </si>
  <si>
    <t>South Dakota, 2011</t>
  </si>
  <si>
    <t>South Dakota, 2012</t>
  </si>
  <si>
    <t>South Dakota, 2013</t>
  </si>
  <si>
    <t>South Dakota, 2014</t>
  </si>
  <si>
    <t>South Dakota, 2015</t>
  </si>
  <si>
    <t>South Dakota, 2016</t>
  </si>
  <si>
    <t>South Dakota, 2017</t>
  </si>
  <si>
    <t>Tennessee, 2009</t>
  </si>
  <si>
    <t>Tennessee, 2010</t>
  </si>
  <si>
    <t>Tennessee, 2011</t>
  </si>
  <si>
    <t>Tennessee, 2012</t>
  </si>
  <si>
    <t>Tennessee, 2013</t>
  </si>
  <si>
    <t>Tennessee, 2014</t>
  </si>
  <si>
    <t>Tennessee, 2015</t>
  </si>
  <si>
    <t>Tennessee, 2016</t>
  </si>
  <si>
    <t>Tennessee, 2017</t>
  </si>
  <si>
    <t>Texas, 2009</t>
  </si>
  <si>
    <t>Texas, 2010</t>
  </si>
  <si>
    <t>Texas, 2011</t>
  </si>
  <si>
    <t>Texas, 2012</t>
  </si>
  <si>
    <t>Texas, 2013</t>
  </si>
  <si>
    <t>Texas, 2014</t>
  </si>
  <si>
    <t>Texas, 2015</t>
  </si>
  <si>
    <t>Texas, 2016</t>
  </si>
  <si>
    <t>Texas, 2017</t>
  </si>
  <si>
    <t>Utah, 2009</t>
  </si>
  <si>
    <t>Utah, 2010</t>
  </si>
  <si>
    <t>Utah, 2011</t>
  </si>
  <si>
    <t>Utah, 2012</t>
  </si>
  <si>
    <t>Utah, 2013</t>
  </si>
  <si>
    <t>Utah, 2014</t>
  </si>
  <si>
    <t>Utah, 2015</t>
  </si>
  <si>
    <t>Utah, 2016</t>
  </si>
  <si>
    <t>Utah, 2017</t>
  </si>
  <si>
    <t>Vermont, 2009</t>
  </si>
  <si>
    <t>Vermont, 2010</t>
  </si>
  <si>
    <t>Vermont, 2011</t>
  </si>
  <si>
    <t>Vermont, 2012</t>
  </si>
  <si>
    <t>Vermont, 2013</t>
  </si>
  <si>
    <t>Vermont, 2014</t>
  </si>
  <si>
    <t>Vermont, 2015</t>
  </si>
  <si>
    <t>Vermont, 2016</t>
  </si>
  <si>
    <t>Vermont, 2017</t>
  </si>
  <si>
    <t>Virginia, 2009</t>
  </si>
  <si>
    <t>Virginia, 2010</t>
  </si>
  <si>
    <t>Virginia, 2011</t>
  </si>
  <si>
    <t>Virginia, 2012</t>
  </si>
  <si>
    <t>Virginia, 2013</t>
  </si>
  <si>
    <t>Virginia, 2014</t>
  </si>
  <si>
    <t>Virginia, 2015</t>
  </si>
  <si>
    <t>Virginia, 2016</t>
  </si>
  <si>
    <t>Virginia, 2017</t>
  </si>
  <si>
    <t>Washington, 2009</t>
  </si>
  <si>
    <t>Washington, 2010</t>
  </si>
  <si>
    <t>Washington, 2011</t>
  </si>
  <si>
    <t>Washington, 2012</t>
  </si>
  <si>
    <t>Washington, 2013</t>
  </si>
  <si>
    <t>Washington, 2014</t>
  </si>
  <si>
    <t>Washington, 2015</t>
  </si>
  <si>
    <t>Washington, 2016</t>
  </si>
  <si>
    <t>Washington, 2017</t>
  </si>
  <si>
    <t>West Virginia, 2009</t>
  </si>
  <si>
    <t>West Virginia, 2010</t>
  </si>
  <si>
    <t>West Virginia, 2011</t>
  </si>
  <si>
    <t>West Virginia, 2012</t>
  </si>
  <si>
    <t>West Virginia, 2013</t>
  </si>
  <si>
    <t>West Virginia, 2014</t>
  </si>
  <si>
    <t>West Virginia, 2015</t>
  </si>
  <si>
    <t>West Virginia, 2016</t>
  </si>
  <si>
    <t>West Virginia, 2017</t>
  </si>
  <si>
    <t>Wisconsin, 2009</t>
  </si>
  <si>
    <t>Wisconsin, 2010</t>
  </si>
  <si>
    <t>Wisconsin, 2011</t>
  </si>
  <si>
    <t>Wisconsin, 2012</t>
  </si>
  <si>
    <t>Wisconsin, 2013</t>
  </si>
  <si>
    <t>Wisconsin, 2014</t>
  </si>
  <si>
    <t>Wisconsin, 2015</t>
  </si>
  <si>
    <t>Wisconsin, 2016</t>
  </si>
  <si>
    <t>Wisconsin, 2017</t>
  </si>
  <si>
    <t>Wyoming, 2009</t>
  </si>
  <si>
    <t>Wyoming, 2010</t>
  </si>
  <si>
    <t>Wyoming, 2011</t>
  </si>
  <si>
    <t>Wyoming, 2012</t>
  </si>
  <si>
    <t>Wyoming, 2013</t>
  </si>
  <si>
    <t>Wyoming, 2014</t>
  </si>
  <si>
    <t>Wyoming, 2015</t>
  </si>
  <si>
    <t>Wyoming, 2016</t>
  </si>
  <si>
    <t>Wyoming, 2017</t>
  </si>
  <si>
    <t>Data Spread</t>
  </si>
  <si>
    <t>Variable 1</t>
  </si>
  <si>
    <t>Variable 2</t>
  </si>
  <si>
    <t>Dataset Name</t>
  </si>
  <si>
    <t>Sample or Population?</t>
  </si>
  <si>
    <t>Normal Distribution?</t>
  </si>
  <si>
    <t>Variance</t>
  </si>
  <si>
    <t>Standard Deviation</t>
  </si>
  <si>
    <t>Mean</t>
  </si>
  <si>
    <t>Outlier Percentage</t>
  </si>
  <si>
    <t>Correlation</t>
  </si>
  <si>
    <t>Variables</t>
  </si>
  <si>
    <t>Proposed Relationship</t>
  </si>
  <si>
    <t>Correlation Coefficient</t>
  </si>
  <si>
    <t>Strength of Correlation</t>
  </si>
  <si>
    <t>Usefulness/Interpretation</t>
  </si>
  <si>
    <t>Sample</t>
  </si>
  <si>
    <t>Yes</t>
  </si>
  <si>
    <t>Vulnerable Population</t>
  </si>
  <si>
    <t>Total Population</t>
  </si>
  <si>
    <t>Total Deaths</t>
  </si>
  <si>
    <t>US_Census_pop, Vulnerable Population</t>
  </si>
  <si>
    <t>CDC_fludeaths, Vulnerable Population</t>
  </si>
  <si>
    <t>Standard Deviation 1</t>
  </si>
  <si>
    <t>Standard Deviation 2</t>
  </si>
  <si>
    <t>Total Outliers</t>
  </si>
  <si>
    <t>CDC_fludeaths, Total Deaths</t>
  </si>
  <si>
    <t>There is a positive relationship between these two variables. The age groups Under 5 years, and Over 65 Years are defined as 'vulnerable population' and are at higher risk of dying from influenza. This group should show the strongest correlation to Total Deaths.</t>
  </si>
  <si>
    <t>This is a very strong correlation.</t>
  </si>
  <si>
    <t>The relationship between these two variables seems to strongly support our hypothesis and demonstrates that those considered 'Vulnerable Population' are at higher risk of dying from influenza.</t>
  </si>
  <si>
    <t>Total number of records</t>
  </si>
  <si>
    <t>Minimum</t>
  </si>
  <si>
    <t>Maximum</t>
  </si>
  <si>
    <t>Row Labels</t>
  </si>
  <si>
    <t>Grand Total</t>
  </si>
  <si>
    <t>Sum of Under 5 years</t>
  </si>
  <si>
    <t>Median</t>
  </si>
  <si>
    <t>Number of Upper Outliers</t>
  </si>
  <si>
    <t>Number of Lower Outliers</t>
  </si>
  <si>
    <t>Total Number of Outliers</t>
  </si>
  <si>
    <t>Data Spread - US_Census_pop</t>
  </si>
  <si>
    <t>Upper Outlier Value (2SD)</t>
  </si>
  <si>
    <t>Lower Outlier Value (-2SD)</t>
  </si>
  <si>
    <t>*Negative values are not possible when considering population. We can interpret this as having no low outlier values.</t>
  </si>
  <si>
    <t>Data Spread - CDC_fludeaths</t>
  </si>
  <si>
    <t>Correlation Strength</t>
  </si>
  <si>
    <t>Intepretation</t>
  </si>
  <si>
    <t>Total</t>
  </si>
  <si>
    <t>Weak</t>
  </si>
  <si>
    <t>Strong</t>
  </si>
  <si>
    <t>Moderate</t>
  </si>
  <si>
    <t>*Strong</t>
  </si>
  <si>
    <t>The number of deaths has a positive correlation with population numbers</t>
  </si>
  <si>
    <t>Population in this age group does not have a strong correlation to flu mortality</t>
  </si>
  <si>
    <t>Population in this age groups shares a strong correlation to flu mortality</t>
  </si>
  <si>
    <r>
      <t xml:space="preserve">Population in this age groups shows a strong correlation in the </t>
    </r>
    <r>
      <rPr>
        <i/>
        <sz val="12"/>
        <color theme="1"/>
        <rFont val="Calibri"/>
        <family val="2"/>
        <scheme val="minor"/>
      </rPr>
      <t>opposite</t>
    </r>
    <r>
      <rPr>
        <sz val="12"/>
        <color theme="1"/>
        <rFont val="Calibri"/>
        <family val="2"/>
        <scheme val="minor"/>
      </rPr>
      <t xml:space="preserve"> direction, meaning this age group has the least flu mortality</t>
    </r>
  </si>
  <si>
    <t>Population in this age group has a weak relationship with flu mortality</t>
  </si>
  <si>
    <t>Flu Mortality &amp; Population</t>
  </si>
  <si>
    <t>Population in this age group has a moderate correlation with flu mortality</t>
  </si>
  <si>
    <t>Population in this age groups share a weak correlation to flu mortality</t>
  </si>
  <si>
    <t>Population in this age group has a very strong correlation to flu mortality</t>
  </si>
  <si>
    <t>Sum of 5 - 14 years</t>
  </si>
  <si>
    <t>Sum of 15 - 24 years</t>
  </si>
  <si>
    <t>Sum of 25 - 34 years</t>
  </si>
  <si>
    <t>Sum of 35 - 44 years</t>
  </si>
  <si>
    <t>Sum of 45 - 54 years</t>
  </si>
  <si>
    <t>Sum of 55 - 64 years</t>
  </si>
  <si>
    <t>Sum of Over 65 years</t>
  </si>
  <si>
    <t>Sum of Total Population</t>
  </si>
  <si>
    <t>Grand Totals</t>
  </si>
  <si>
    <t>Age Group</t>
  </si>
  <si>
    <t>Normalized Death Rate</t>
  </si>
  <si>
    <t>Age Group (ID)</t>
  </si>
  <si>
    <t>*Overall Correlation: 0.634 - Strong</t>
  </si>
  <si>
    <t>State</t>
  </si>
  <si>
    <t>State (ID)</t>
  </si>
  <si>
    <t>Sum of Under 5 years2</t>
  </si>
  <si>
    <t>Sum of 5 - 14 years2</t>
  </si>
  <si>
    <t>Sum of 15 - 24 years2</t>
  </si>
  <si>
    <t>Sum of 25 - 34 years2</t>
  </si>
  <si>
    <t>Sum of 35 - 44 years2</t>
  </si>
  <si>
    <t>Sum of 45 - 54 years2</t>
  </si>
  <si>
    <t>Sum of 55 - 64 years2</t>
  </si>
  <si>
    <t>Sum of Over 65 years2</t>
  </si>
  <si>
    <t>Sum of Total 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</si>
  <si>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</si>
  <si>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</si>
  <si>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</si>
  <si>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</si>
  <si>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</si>
  <si>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</si>
  <si>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</si>
  <si>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</si>
  <si>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</si>
  <si>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</si>
  <si>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</si>
  <si>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</si>
  <si>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</si>
  <si>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</si>
  <si>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</si>
  <si>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</si>
  <si>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</si>
  <si>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</si>
  <si>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</si>
  <si>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</si>
  <si>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</si>
  <si>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</si>
  <si>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</si>
  <si>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</si>
  <si>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</si>
  <si>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</si>
  <si>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</si>
  <si>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</si>
  <si>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</si>
  <si>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</si>
  <si>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</si>
  <si>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</si>
  <si>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</si>
  <si>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</si>
  <si>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</si>
  <si>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</si>
  <si>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</si>
  <si>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</si>
  <si>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</si>
  <si>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</si>
  <si>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</si>
  <si>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</si>
  <si>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</si>
  <si>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</si>
  <si>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</si>
  <si>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</si>
  <si>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</si>
  <si>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</si>
  <si>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</si>
  <si>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</si>
  <si>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</si>
  <si>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*Overall Correlation: 0.112 - Weak</t>
  </si>
  <si>
    <t>Year</t>
  </si>
  <si>
    <t>Normalized Death Rate per Age Group</t>
  </si>
  <si>
    <t>Normalized death rates</t>
  </si>
  <si>
    <t>Average of Under 5 years</t>
  </si>
  <si>
    <t>Average of 5 - 14 years</t>
  </si>
  <si>
    <t>Average of 15 - 24 years</t>
  </si>
  <si>
    <t>Average of 25 - 34 years</t>
  </si>
  <si>
    <t>Average of 35 - 44 years</t>
  </si>
  <si>
    <t>Average of 45 - 54 years</t>
  </si>
  <si>
    <t>Average of 55 - 64 years</t>
  </si>
  <si>
    <t>Average of Over 65 years</t>
  </si>
  <si>
    <t>Normalized Death Rate per Year</t>
  </si>
  <si>
    <t>US_Censuspop</t>
  </si>
  <si>
    <t>Average of Total Population</t>
  </si>
  <si>
    <t>None</t>
  </si>
  <si>
    <t>Decreasing</t>
  </si>
  <si>
    <t>Increasing</t>
  </si>
  <si>
    <t>Vulnerable Population Mortality</t>
  </si>
  <si>
    <t>Total Population Mortality</t>
  </si>
  <si>
    <t>Year &amp; Vulnerable Population Mortality</t>
  </si>
  <si>
    <t>Year &amp; Total Population Mortality</t>
  </si>
  <si>
    <t>Vulnerable Population Mortality &amp; Total Population Mortality</t>
  </si>
  <si>
    <t>Interpretation</t>
  </si>
  <si>
    <t>Correlationn Coefficient</t>
  </si>
  <si>
    <t>Mortality rates within the Vulnerable Population have increased from 2009 - 2017 in Alabama</t>
  </si>
  <si>
    <t>Mortality rates within the Vulnerable Population have increased from 2009 - 2017 in Florida</t>
  </si>
  <si>
    <t>Mortality rates within the Vulnerable Population have increased from 2009 - 2017 in Hawaii</t>
  </si>
  <si>
    <t>Mortality rates within the Vulnerable Population have increased from 2009 - 2017 in Mississippi</t>
  </si>
  <si>
    <t>Mortality rates within the Vulnerable Population have increased from 2009 - 2017 in Nebraska</t>
  </si>
  <si>
    <t xml:space="preserve">Strong </t>
  </si>
  <si>
    <t>Mortality rates within the Vulnerable Population have decreased from 2009 - 2017 in Georgia</t>
  </si>
  <si>
    <t>Mortality rates within the Vulnerable Population have decreased from 2009 - 2017 in Louisiana</t>
  </si>
  <si>
    <t>Mortality rates within the Vulnerable Population have decreased from 2009 - 2017 in Texas</t>
  </si>
  <si>
    <t>Mortality rates within the Vulnerable Population have decreased from 2009 - 2017 in Alaska</t>
  </si>
  <si>
    <t>Mortality rates within the Vulnerable Population have decreased from 2009 - 2017 in Arizona</t>
  </si>
  <si>
    <t>Mortality rates within the Vulnerable Population have decreased from 2009 - 2017 in DC</t>
  </si>
  <si>
    <t>Mortality rates within the Vulnerable Population have decreased from 2009 - 2017 in Indiana</t>
  </si>
  <si>
    <t>Mortality rates within the Vulnerable Population have decreased from 2009 - 2017 in Kentucky</t>
  </si>
  <si>
    <t>Mortality rates within the Vulnerable Population have decreased from 2009 - 2017 in New Hampshire</t>
  </si>
  <si>
    <t>Mortality rates within the Vulnerable Population have decreased from 2009 - 2017 in New York</t>
  </si>
  <si>
    <t>Mortality rates within the Vulnerable Population have decreased from 2009 - 2017 in Oklahoma</t>
  </si>
  <si>
    <t>Mortality rates within the Vulnerable Population have decreased from 2009 - 2017 in South Carolina</t>
  </si>
  <si>
    <t>Mortality rates within the Vulnerable Population have decreased from 2009 - 2017 in New Mexico</t>
  </si>
  <si>
    <t>Mortality rates within the Vulnerable Population have decreased from 2009 - 2017 in California</t>
  </si>
  <si>
    <t>Mortality rates within the Vulnerable Population have decreased from 2009 - 2017 in Colorado</t>
  </si>
  <si>
    <t>Mortality rates have increased in Total Population from 2009 - 2017 in Alabama</t>
  </si>
  <si>
    <t>Mortality rates have increased in Total Population from 2009 - 2017 in Florida</t>
  </si>
  <si>
    <t>Mortality rates have increased in Total Population from 2009 - 2017 in Hawaii</t>
  </si>
  <si>
    <t>Mortality rates have increased in Total Population from 2009 - 2017 in Michigan</t>
  </si>
  <si>
    <t>Mortality rates have increased in Total Population from 2009 - 2017 in Mississippi</t>
  </si>
  <si>
    <t>Mortality rates have increased in Total Population from 2009 - 2017 in Nebraska</t>
  </si>
  <si>
    <t>Mortality rates have increased in Total Population from 2009 - 2017 in Nevada</t>
  </si>
  <si>
    <t>Mortality rates have increased in Total Population from 2009 - 2017 in North Carolina</t>
  </si>
  <si>
    <t>Mortality rates have increased in Total Population from 2009 - 2017 in Ohio</t>
  </si>
  <si>
    <t>Mortality rates have increased in Total Population from 2009 - 2017 in Tennessee</t>
  </si>
  <si>
    <t>Mortality rates have increased in Total Population from 2009 - 2017 in Washington</t>
  </si>
  <si>
    <t>Mortality rates have decreased in Total Population from 2009 - 2017 in Colorado</t>
  </si>
  <si>
    <t>Mortality rates have decreased in Total Population from 2009 - 2017 in DC</t>
  </si>
  <si>
    <t>Mortality rates have decreased in Total Population from 2009 - 2017 in Oklahoma</t>
  </si>
  <si>
    <t>Mortality rates have decreased in Total Population from 2009 - 2017 in Texas</t>
  </si>
  <si>
    <t>Mortality rates have decreased in Total Population from 2009 - 2017 in Utah</t>
  </si>
  <si>
    <t>Variables: State &amp; Vulnerable Population</t>
  </si>
  <si>
    <t>Variables: State &amp; Total Population</t>
  </si>
  <si>
    <t>Column1</t>
  </si>
  <si>
    <t>The higher the Vulnerable Population the higher the Mortality</t>
  </si>
  <si>
    <t>US_Censuspop Vulnerable Population &amp; CDC_fludeaths Total Deaths</t>
  </si>
  <si>
    <t>Column2</t>
  </si>
  <si>
    <t>Census Under 5 years</t>
  </si>
  <si>
    <t>Census 5 - 14 years</t>
  </si>
  <si>
    <t>Census 15 - 24 years</t>
  </si>
  <si>
    <t>Census 25 - 34 years</t>
  </si>
  <si>
    <t>Census 35 - 44 years</t>
  </si>
  <si>
    <t>Census 45 - 54 years</t>
  </si>
  <si>
    <t>Census 55 - 64 years</t>
  </si>
  <si>
    <t>Census Over 65 years</t>
  </si>
  <si>
    <t>Census Vulnerable Population</t>
  </si>
  <si>
    <t>Census Total Population</t>
  </si>
  <si>
    <t>Flu Deaths Under 5 years</t>
  </si>
  <si>
    <t>Flu Deaths 5 - 14 years</t>
  </si>
  <si>
    <t>Flu Deaths 15 - 24 years</t>
  </si>
  <si>
    <t>Flu Deaths 25 - 34 years</t>
  </si>
  <si>
    <t>Flu Deaths 35 - 44 years</t>
  </si>
  <si>
    <t>Flu Deaths 45 - 54 years</t>
  </si>
  <si>
    <t>Flu Deaths 55 - 64 years</t>
  </si>
  <si>
    <t>Flu Deaths Over 65 years</t>
  </si>
  <si>
    <t>Flu Deaths Not Stated</t>
  </si>
  <si>
    <t>Flu Deaths Vulnerable Population</t>
  </si>
  <si>
    <t>Flu Deaths Total Deaths</t>
  </si>
  <si>
    <t>Normalized Under 5 years</t>
  </si>
  <si>
    <t>Normalized 5 - 14 years</t>
  </si>
  <si>
    <t>Normalized 15 - 24 years</t>
  </si>
  <si>
    <t>Normalized 25 - 34 years</t>
  </si>
  <si>
    <t>Normalized 35 - 44 years</t>
  </si>
  <si>
    <t>Normalized 45 - 54 years</t>
  </si>
  <si>
    <t>Normalized 55 - 64 years</t>
  </si>
  <si>
    <t>Normalized Over 65 years</t>
  </si>
  <si>
    <t>Normalized Vulnerable Population</t>
  </si>
  <si>
    <t>Normalized Total Population</t>
  </si>
  <si>
    <t>Census General Population</t>
  </si>
  <si>
    <t>Flu Deaths General Population</t>
  </si>
  <si>
    <t>Normalized General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</si>
</sst>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%"/>
    <numFmt numFmtId="165" formatCode="0.000"/>
    <numFmt numFmtId="166" formatCode="0.000%"/>
    <numFmt numFmtId="167" formatCode="0.0000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  <font>
      <b/>
      <sz val="12"/>
      <color theme="1"/>
      <name val="Calibri (Body)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0"/>
      <name val="Calibri (Body)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4" fillId="4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6" borderId="1" xfId="0" applyFill="1" applyBorder="1"/>
    <xf numFmtId="1" fontId="0" fillId="7" borderId="1" xfId="0" applyNumberFormat="1" applyFill="1" applyBorder="1"/>
    <xf numFmtId="0" fontId="0" fillId="7" borderId="1" xfId="0" applyFill="1" applyBorder="1"/>
    <xf numFmtId="0" fontId="0" fillId="8" borderId="1" xfId="0" applyFill="1" applyBorder="1"/>
    <xf numFmtId="164" fontId="0" fillId="9" borderId="1" xfId="1" applyNumberFormat="1" applyFont="1" applyFill="1" applyBorder="1"/>
    <xf numFmtId="164" fontId="0" fillId="9" borderId="1" xfId="0" applyNumberFormat="1" applyFill="1" applyBorder="1"/>
    <xf numFmtId="9" fontId="0" fillId="0" borderId="1" xfId="1" applyFont="1" applyBorder="1"/>
    <xf numFmtId="0" fontId="2" fillId="0" borderId="0" xfId="0" applyFont="1"/>
    <xf numFmtId="0" fontId="3" fillId="0" borderId="0" xfId="0" applyFont="1" applyAlignment="1">
      <alignment horizontal="left"/>
    </xf>
    <xf numFmtId="1" fontId="0" fillId="0" borderId="0" xfId="0" applyNumberFormat="1"/>
    <xf numFmtId="11" fontId="0" fillId="0" borderId="0" xfId="0" applyNumberFormat="1"/>
    <xf numFmtId="10" fontId="0" fillId="0" borderId="0" xfId="0" applyNumberFormat="1"/>
    <xf numFmtId="0" fontId="5" fillId="0" borderId="0" xfId="0" applyFont="1" applyAlignment="1">
      <alignment horizontal="left"/>
    </xf>
    <xf numFmtId="0" fontId="3" fillId="0" borderId="0" xfId="0" applyFont="1"/>
    <xf numFmtId="1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5" fontId="0" fillId="0" borderId="0" xfId="0" applyNumberFormat="1"/>
    <xf numFmtId="1" fontId="0" fillId="6" borderId="0" xfId="0" applyNumberFormat="1" applyFill="1"/>
    <xf numFmtId="0" fontId="2" fillId="7" borderId="1" xfId="0" applyFont="1" applyFill="1" applyBorder="1"/>
    <xf numFmtId="0" fontId="2" fillId="6" borderId="1" xfId="0" applyFont="1" applyFill="1" applyBorder="1"/>
    <xf numFmtId="1" fontId="0" fillId="6" borderId="1" xfId="0" applyNumberFormat="1" applyFill="1" applyBorder="1"/>
    <xf numFmtId="10" fontId="0" fillId="0" borderId="1" xfId="0" applyNumberFormat="1" applyBorder="1"/>
    <xf numFmtId="0" fontId="2" fillId="11" borderId="1" xfId="0" applyFont="1" applyFill="1" applyBorder="1"/>
    <xf numFmtId="10" fontId="2" fillId="11" borderId="1" xfId="0" applyNumberFormat="1" applyFont="1" applyFill="1" applyBorder="1"/>
    <xf numFmtId="1" fontId="0" fillId="9" borderId="1" xfId="0" applyNumberFormat="1" applyFill="1" applyBorder="1"/>
    <xf numFmtId="0" fontId="2" fillId="9" borderId="1" xfId="0" applyFont="1" applyFill="1" applyBorder="1"/>
    <xf numFmtId="1" fontId="2" fillId="11" borderId="1" xfId="0" applyNumberFormat="1" applyFont="1" applyFill="1" applyBorder="1"/>
    <xf numFmtId="1" fontId="9" fillId="7" borderId="1" xfId="0" applyNumberFormat="1" applyFont="1" applyFill="1" applyBorder="1"/>
    <xf numFmtId="9" fontId="2" fillId="11" borderId="1" xfId="1" applyFont="1" applyFill="1" applyBorder="1"/>
    <xf numFmtId="9" fontId="0" fillId="0" borderId="0" xfId="1" applyFont="1"/>
    <xf numFmtId="10" fontId="0" fillId="0" borderId="1" xfId="1" applyNumberFormat="1" applyFont="1" applyBorder="1"/>
    <xf numFmtId="0" fontId="10" fillId="10" borderId="0" xfId="0" applyFont="1" applyFill="1"/>
    <xf numFmtId="0" fontId="8" fillId="10" borderId="0" xfId="0" applyFont="1" applyFill="1"/>
    <xf numFmtId="0" fontId="8" fillId="0" borderId="0" xfId="0" applyFont="1"/>
    <xf numFmtId="165" fontId="0" fillId="0" borderId="1" xfId="0" applyNumberFormat="1" applyBorder="1"/>
    <xf numFmtId="0" fontId="5" fillId="0" borderId="0" xfId="0" applyFont="1"/>
    <xf numFmtId="165" fontId="0" fillId="0" borderId="1" xfId="0" applyNumberFormat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164" fontId="0" fillId="0" borderId="1" xfId="0" applyNumberFormat="1" applyBorder="1"/>
    <xf numFmtId="10" fontId="0" fillId="0" borderId="0" xfId="1" applyNumberFormat="1" applyFont="1"/>
    <xf numFmtId="166" fontId="0" fillId="0" borderId="0" xfId="1" applyNumberFormat="1" applyFont="1"/>
    <xf numFmtId="164" fontId="0" fillId="0" borderId="0" xfId="1" applyNumberFormat="1" applyFont="1"/>
    <xf numFmtId="0" fontId="7" fillId="0" borderId="0" xfId="0" applyFont="1"/>
    <xf numFmtId="164" fontId="0" fillId="0" borderId="1" xfId="1" applyNumberFormat="1" applyFont="1" applyBorder="1"/>
    <xf numFmtId="0" fontId="0" fillId="0" borderId="1" xfId="1" applyNumberFormat="1" applyFont="1" applyBorder="1"/>
    <xf numFmtId="164" fontId="2" fillId="11" borderId="1" xfId="1" applyNumberFormat="1" applyFont="1" applyFill="1" applyBorder="1"/>
    <xf numFmtId="2" fontId="0" fillId="0" borderId="0" xfId="0" applyNumberFormat="1"/>
    <xf numFmtId="3" fontId="0" fillId="0" borderId="0" xfId="0" applyNumberFormat="1"/>
    <xf numFmtId="167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left"/>
    </xf>
    <xf numFmtId="2" fontId="0" fillId="4" borderId="0" xfId="0" applyNumberFormat="1" applyFill="1"/>
    <xf numFmtId="0" fontId="0" fillId="4" borderId="0" xfId="0" applyFill="1"/>
    <xf numFmtId="2" fontId="0" fillId="4" borderId="0" xfId="0" applyNumberFormat="1" applyFill="1" applyAlignment="1">
      <alignment horizontal="right"/>
    </xf>
    <xf numFmtId="2" fontId="0" fillId="3" borderId="0" xfId="0" applyNumberFormat="1" applyFill="1" applyAlignment="1">
      <alignment horizontal="right"/>
    </xf>
    <xf numFmtId="2" fontId="0" fillId="3" borderId="0" xfId="0" applyNumberFormat="1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2" fontId="0" fillId="3" borderId="0" xfId="0" applyNumberFormat="1" applyFill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6" fillId="10" borderId="0" xfId="0" applyFont="1" applyFill="1"/>
    <xf numFmtId="0" fontId="0" fillId="0" borderId="2" xfId="0" applyBorder="1"/>
    <xf numFmtId="0" fontId="6" fillId="10" borderId="0" xfId="0" applyFont="1" applyFill="1" applyAlignment="1">
      <alignment horizontal="left"/>
    </xf>
    <xf numFmtId="0" fontId="0" fillId="0" borderId="0" xfId="0"/>
    <xf numFmtId="0" fontId="0" fillId="4" borderId="0" xfId="0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2" fillId="12" borderId="0" xfId="0" applyFont="1" applyFill="1" applyAlignment="1">
      <alignment horizontal="left"/>
    </xf>
    <xf numFmtId="0" fontId="12" fillId="13" borderId="0" xfId="0" applyFont="1" applyFill="1" applyAlignment="1">
      <alignment horizontal="left"/>
    </xf>
    <xf numFmtId="0" fontId="12" fillId="14" borderId="0" xfId="0" applyFont="1" applyFill="1" applyAlignment="1">
      <alignment horizontal="left"/>
    </xf>
  </cellXfs>
  <cellStyles count="2">
    <cellStyle name="Normal" xfId="0" builtinId="0"/>
    <cellStyle name="Percent" xfId="1" builtinId="5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%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%"/>
    </dxf>
    <dxf>
      <numFmt numFmtId="164" formatCode="0.0000%"/>
    </dxf>
    <dxf>
      <numFmt numFmtId="164" formatCode="0.0000%"/>
    </dxf>
    <dxf>
      <numFmt numFmtId="164" formatCode="0.0000%"/>
    </dxf>
    <dxf>
      <numFmt numFmtId="164" formatCode="0.0000%"/>
    </dxf>
    <dxf>
      <numFmt numFmtId="164" formatCode="0.0000%"/>
    </dxf>
    <dxf>
      <numFmt numFmtId="164" formatCode="0.0000%"/>
    </dxf>
    <dxf>
      <numFmt numFmtId="1" formatCode="0"/>
    </dxf>
    <dxf>
      <numFmt numFmtId="1" formatCode="0"/>
    </dxf>
    <dxf>
      <numFmt numFmtId="1" formatCode="0"/>
    </dxf>
    <dxf>
      <font>
        <b/>
      </font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'Revised Stat Analysis'!$C$46</c:f>
              <c:strCache>
                <c:ptCount val="1"/>
                <c:pt idx="0">
                  <c:v>Normalized Death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'Revised Stat Analysis'!$B$47:$B$55</c:f>
              <c:strCache>
                <c:ptCount val="9"/>
                <c:pt idx="0">
                  <c:v>Under 5 years</c:v>
                </c:pt>
                <c:pt idx="1">
                  <c:v>5 - 14 years</c:v>
                </c:pt>
                <c:pt idx="2">
                  <c:v>15 - 24 years</c:v>
                </c:pt>
                <c:pt idx="3">
                  <c:v>25 - 34 years</c:v>
                </c:pt>
                <c:pt idx="4">
                  <c:v>35 - 44 years</c:v>
                </c:pt>
                <c:pt idx="5">
                  <c:v>45 - 54 years</c:v>
                </c:pt>
                <c:pt idx="6">
                  <c:v>55 - 64 years</c:v>
                </c:pt>
                <c:pt idx="7">
                  <c:v>Over 65 years</c:v>
                </c:pt>
                <c:pt idx="8">
                  <c:v>Vulnerable Population</c:v>
                </c:pt>
              </c:strCache>
            </c:strRef>
          </c:xVal>
          <c:yVal>
            <c:numRef>
              <c:f>'Revised Stat Analysis'!$C$47:$C$55</c:f>
              <c:numCache>
                <c:formatCode>0.0000%</c:formatCode>
                <c:ptCount val="9"/>
                <c:pt idx="0">
                  <c:v>2.7828517445943927E-4</c:v>
                </c:pt>
                <c:pt idx="1">
                  <c:v>8.3704881566801272E-5</c:v>
                </c:pt>
                <c:pt idx="2">
                  <c:v>6.4956728285798929E-5</c:v>
                </c:pt>
                <c:pt idx="3">
                  <c:v>6.8045239010836991E-5</c:v>
                </c:pt>
                <c:pt idx="4">
                  <c:v>7.0196584818076985E-5</c:v>
                </c:pt>
                <c:pt idx="5">
                  <c:v>6.3615332912343465E-5</c:v>
                </c:pt>
                <c:pt idx="6">
                  <c:v>1.3796718442518811E-4</c:v>
                </c:pt>
                <c:pt idx="7">
                  <c:v>1.1025223134295875E-3</c:v>
                </c:pt>
                <c:pt idx="8">
                  <c:v>8.3570250136661447E-4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11-1B4D-8C5E-24BBDBF6E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713120"/>
        <c:axId val="1486921199"/>
      </c:scatterChart>
      <c:valAx>
        <c:axId val="154571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921199"/>
        <c:crosses val="autoZero"/>
        <c:crossBetween val="midCat"/>
      </c:valAx>
      <c:valAx>
        <c:axId val="148692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71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'Revised Stat Analysis'!$C$58</c:f>
              <c:strCache>
                <c:ptCount val="1"/>
                <c:pt idx="0">
                  <c:v>Normalized Death 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'Revised Stat Analysis'!$A$59:$B$109</c:f>
              <c:multiLvlStrCache>
                <c:ptCount val="51"/>
                <c:lvl>
                  <c:pt idx="0">
                    <c:v>Alabama</c:v>
                  </c:pt>
                  <c:pt idx="1">
                    <c:v>Alaska</c:v>
                  </c:pt>
                  <c:pt idx="2">
                    <c:v>Arizona</c:v>
                  </c:pt>
                  <c:pt idx="3">
                    <c:v>Arkansas</c:v>
                  </c:pt>
                  <c:pt idx="4">
                    <c:v>California</c:v>
                  </c:pt>
                  <c:pt idx="5">
                    <c:v>Colorado</c:v>
                  </c:pt>
                  <c:pt idx="6">
                    <c:v>Connecticut</c:v>
                  </c:pt>
                  <c:pt idx="7">
                    <c:v>Delaware</c:v>
                  </c:pt>
                  <c:pt idx="8">
                    <c:v>District of Columbia</c:v>
                  </c:pt>
                  <c:pt idx="9">
                    <c:v>Florida</c:v>
                  </c:pt>
                  <c:pt idx="10">
                    <c:v>Georgia</c:v>
                  </c:pt>
                  <c:pt idx="11">
                    <c:v>Hawaii</c:v>
                  </c:pt>
                  <c:pt idx="12">
                    <c:v>Idaho</c:v>
                  </c:pt>
                  <c:pt idx="13">
                    <c:v>Illinois</c:v>
                  </c:pt>
                  <c:pt idx="14">
                    <c:v>Indiana</c:v>
                  </c:pt>
                  <c:pt idx="15">
                    <c:v>Iowa</c:v>
                  </c:pt>
                  <c:pt idx="16">
                    <c:v>Kansas</c:v>
                  </c:pt>
                  <c:pt idx="17">
                    <c:v>Kentucky</c:v>
                  </c:pt>
                  <c:pt idx="18">
                    <c:v>Louisiana</c:v>
                  </c:pt>
                  <c:pt idx="19">
                    <c:v>Maine</c:v>
                  </c:pt>
                  <c:pt idx="20">
                    <c:v>Maryland</c:v>
                  </c:pt>
                  <c:pt idx="21">
                    <c:v>Massachusetts</c:v>
                  </c:pt>
                  <c:pt idx="22">
                    <c:v>Michigan</c:v>
                  </c:pt>
                  <c:pt idx="23">
                    <c:v>Minnesota</c:v>
                  </c:pt>
                  <c:pt idx="24">
                    <c:v>Mississippi</c:v>
                  </c:pt>
                  <c:pt idx="25">
                    <c:v>Missouri</c:v>
                  </c:pt>
                  <c:pt idx="26">
                    <c:v>Montana</c:v>
                  </c:pt>
                  <c:pt idx="27">
                    <c:v>Nebraska</c:v>
                  </c:pt>
                  <c:pt idx="28">
                    <c:v>Nevada</c:v>
                  </c:pt>
                  <c:pt idx="29">
                    <c:v>New Hampshire</c:v>
                  </c:pt>
                  <c:pt idx="30">
                    <c:v>New Jersey</c:v>
                  </c:pt>
                  <c:pt idx="31">
                    <c:v>New Mexico</c:v>
                  </c:pt>
                  <c:pt idx="32">
                    <c:v>New York</c:v>
                  </c:pt>
                  <c:pt idx="33">
                    <c:v>North Carolina</c:v>
                  </c:pt>
                  <c:pt idx="34">
                    <c:v>North Dakota</c:v>
                  </c:pt>
                  <c:pt idx="35">
                    <c:v>Ohio</c:v>
                  </c:pt>
                  <c:pt idx="36">
                    <c:v>Oklahoma</c:v>
                  </c:pt>
                  <c:pt idx="37">
                    <c:v>Oregon</c:v>
                  </c:pt>
                  <c:pt idx="38">
                    <c:v>Pennsylvania</c:v>
                  </c:pt>
                  <c:pt idx="39">
                    <c:v>Rhode Island</c:v>
                  </c:pt>
                  <c:pt idx="40">
                    <c:v>South Carolina</c:v>
                  </c:pt>
                  <c:pt idx="41">
                    <c:v>South Dakota</c:v>
                  </c:pt>
                  <c:pt idx="42">
                    <c:v>Tennessee</c:v>
                  </c:pt>
                  <c:pt idx="43">
                    <c:v>Texas</c:v>
                  </c:pt>
                  <c:pt idx="44">
                    <c:v>Utah</c:v>
                  </c:pt>
                  <c:pt idx="45">
                    <c:v>Vermont</c:v>
                  </c:pt>
                  <c:pt idx="46">
                    <c:v>Virginia</c:v>
                  </c:pt>
                  <c:pt idx="47">
                    <c:v>Washington</c:v>
                  </c:pt>
                  <c:pt idx="48">
                    <c:v>West Virginia</c:v>
                  </c:pt>
                  <c:pt idx="49">
                    <c:v>Wisconsin</c:v>
                  </c:pt>
                  <c:pt idx="50">
                    <c:v>Wyoming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</c:lvl>
              </c:multiLvlStrCache>
            </c:multiLvlStrRef>
          </c:xVal>
          <c:yVal>
            <c:numRef>
              <c:f>'Revised Stat Analysis'!$C$59:$C$109</c:f>
              <c:numCache>
                <c:formatCode>0.0000%</c:formatCode>
                <c:ptCount val="51"/>
                <c:pt idx="0">
                  <c:v>2.8893526907347052E-4</c:v>
                </c:pt>
                <c:pt idx="1">
                  <c:v>9.5008229169252581E-4</c:v>
                </c:pt>
                <c:pt idx="2">
                  <c:v>1.8028079742654591E-4</c:v>
                </c:pt>
                <c:pt idx="3">
                  <c:v>3.7928656145596576E-4</c:v>
                </c:pt>
                <c:pt idx="4">
                  <c:v>1.6960932916510631E-4</c:v>
                </c:pt>
                <c:pt idx="5">
                  <c:v>1.8892714382825749E-4</c:v>
                </c:pt>
                <c:pt idx="6">
                  <c:v>2.8671408936383185E-4</c:v>
                </c:pt>
                <c:pt idx="7">
                  <c:v>7.3446540763442384E-4</c:v>
                </c:pt>
                <c:pt idx="8">
                  <c:v>1.0361246546994596E-3</c:v>
                </c:pt>
                <c:pt idx="9">
                  <c:v>1.5094838017804674E-4</c:v>
                </c:pt>
                <c:pt idx="10">
                  <c:v>1.8321343360065974E-4</c:v>
                </c:pt>
                <c:pt idx="11">
                  <c:v>6.2495788406629856E-4</c:v>
                </c:pt>
                <c:pt idx="12">
                  <c:v>4.5286956609235859E-4</c:v>
                </c:pt>
                <c:pt idx="13">
                  <c:v>2.1083467755083404E-4</c:v>
                </c:pt>
                <c:pt idx="14">
                  <c:v>2.1857189209501638E-4</c:v>
                </c:pt>
                <c:pt idx="15">
                  <c:v>3.6992900762804372E-4</c:v>
                </c:pt>
                <c:pt idx="16">
                  <c:v>3.7233315363623115E-4</c:v>
                </c:pt>
                <c:pt idx="17">
                  <c:v>3.1113626179115001E-4</c:v>
                </c:pt>
                <c:pt idx="18">
                  <c:v>2.5836497239381236E-4</c:v>
                </c:pt>
                <c:pt idx="19">
                  <c:v>5.475632201725391E-4</c:v>
                </c:pt>
                <c:pt idx="20">
                  <c:v>2.3237518892208137E-4</c:v>
                </c:pt>
                <c:pt idx="21">
                  <c:v>2.6382915553143786E-4</c:v>
                </c:pt>
                <c:pt idx="22">
                  <c:v>2.0859048366870026E-4</c:v>
                </c:pt>
                <c:pt idx="23">
                  <c:v>2.0560379530597058E-4</c:v>
                </c:pt>
                <c:pt idx="24">
                  <c:v>3.8252398175628619E-4</c:v>
                </c:pt>
                <c:pt idx="25">
                  <c:v>2.8016815468884134E-4</c:v>
                </c:pt>
                <c:pt idx="26">
                  <c:v>7.1654907427643735E-4</c:v>
                </c:pt>
                <c:pt idx="27">
                  <c:v>4.4707940141811876E-4</c:v>
                </c:pt>
                <c:pt idx="28">
                  <c:v>3.2656610548351974E-4</c:v>
                </c:pt>
                <c:pt idx="29">
                  <c:v>5.5442446357574819E-4</c:v>
                </c:pt>
                <c:pt idx="30">
                  <c:v>1.8213698140351296E-4</c:v>
                </c:pt>
                <c:pt idx="31">
                  <c:v>3.7330266302643025E-4</c:v>
                </c:pt>
                <c:pt idx="32">
                  <c:v>2.5357790212287629E-4</c:v>
                </c:pt>
                <c:pt idx="33">
                  <c:v>2.3155679592807302E-4</c:v>
                </c:pt>
                <c:pt idx="34">
                  <c:v>1.0375549951051547E-3</c:v>
                </c:pt>
                <c:pt idx="35">
                  <c:v>2.2479114161612492E-4</c:v>
                </c:pt>
                <c:pt idx="36">
                  <c:v>2.9368003162689055E-4</c:v>
                </c:pt>
                <c:pt idx="37">
                  <c:v>2.2628542923284608E-4</c:v>
                </c:pt>
                <c:pt idx="38">
                  <c:v>2.3130081071239068E-4</c:v>
                </c:pt>
                <c:pt idx="39">
                  <c:v>6.6083294457191231E-4</c:v>
                </c:pt>
                <c:pt idx="40">
                  <c:v>2.3958356606171329E-4</c:v>
                </c:pt>
                <c:pt idx="41">
                  <c:v>9.9428923106434515E-4</c:v>
                </c:pt>
                <c:pt idx="42">
                  <c:v>2.9589614749136057E-4</c:v>
                </c:pt>
                <c:pt idx="43">
                  <c:v>1.335034141700987E-4</c:v>
                </c:pt>
                <c:pt idx="44">
                  <c:v>2.7895946706434164E-4</c:v>
                </c:pt>
                <c:pt idx="45">
                  <c:v>1.1346410804126579E-3</c:v>
                </c:pt>
                <c:pt idx="46">
                  <c:v>2.1367442382701722E-4</c:v>
                </c:pt>
                <c:pt idx="47">
                  <c:v>1.6492614890150392E-4</c:v>
                </c:pt>
                <c:pt idx="48">
                  <c:v>5.0038764434380306E-4</c:v>
                </c:pt>
                <c:pt idx="49">
                  <c:v>2.434216211697995E-4</c:v>
                </c:pt>
                <c:pt idx="50">
                  <c:v>1.2403218113983608E-3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67-B342-8E72-2B8307339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925055"/>
        <c:axId val="875949375"/>
      </c:scatterChart>
      <c:valAx>
        <c:axId val="916925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949375"/>
        <c:crosses val="autoZero"/>
        <c:crossBetween val="midCat"/>
      </c:valAx>
      <c:valAx>
        <c:axId val="87594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925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'Revised Stat Analysis'!$C$113</c:f>
              <c:strCache>
                <c:ptCount val="1"/>
                <c:pt idx="0">
                  <c:v>Under 5 years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'Revised Stat Analysis'!$A$114:$B$164</c:f>
              <c:multiLvlStrCache>
                <c:ptCount val="51"/>
                <c:lvl>
                  <c:pt idx="0">
                    <c:v>Alabama</c:v>
                  </c:pt>
                  <c:pt idx="1">
                    <c:v>Alaska</c:v>
                  </c:pt>
                  <c:pt idx="2">
                    <c:v>Arizona</c:v>
                  </c:pt>
                  <c:pt idx="3">
                    <c:v>Arkansas</c:v>
                  </c:pt>
                  <c:pt idx="4">
                    <c:v>California</c:v>
                  </c:pt>
                  <c:pt idx="5">
                    <c:v>Colorado</c:v>
                  </c:pt>
                  <c:pt idx="6">
                    <c:v>Connecticut</c:v>
                  </c:pt>
                  <c:pt idx="7">
                    <c:v>Delaware</c:v>
                  </c:pt>
                  <c:pt idx="8">
                    <c:v>District of Columbia</c:v>
                  </c:pt>
                  <c:pt idx="9">
                    <c:v>Florida</c:v>
                  </c:pt>
                  <c:pt idx="10">
                    <c:v>Georgia</c:v>
                  </c:pt>
                  <c:pt idx="11">
                    <c:v>Hawaii</c:v>
                  </c:pt>
                  <c:pt idx="12">
                    <c:v>Idaho</c:v>
                  </c:pt>
                  <c:pt idx="13">
                    <c:v>Illinois</c:v>
                  </c:pt>
                  <c:pt idx="14">
                    <c:v>Indiana</c:v>
                  </c:pt>
                  <c:pt idx="15">
                    <c:v>Iowa</c:v>
                  </c:pt>
                  <c:pt idx="16">
                    <c:v>Kansas</c:v>
                  </c:pt>
                  <c:pt idx="17">
                    <c:v>Kentucky</c:v>
                  </c:pt>
                  <c:pt idx="18">
                    <c:v>Louisiana</c:v>
                  </c:pt>
                  <c:pt idx="19">
                    <c:v>Maine</c:v>
                  </c:pt>
                  <c:pt idx="20">
                    <c:v>Maryland</c:v>
                  </c:pt>
                  <c:pt idx="21">
                    <c:v>Massachusetts</c:v>
                  </c:pt>
                  <c:pt idx="22">
                    <c:v>Michigan</c:v>
                  </c:pt>
                  <c:pt idx="23">
                    <c:v>Minnesota</c:v>
                  </c:pt>
                  <c:pt idx="24">
                    <c:v>Mississippi</c:v>
                  </c:pt>
                  <c:pt idx="25">
                    <c:v>Missouri</c:v>
                  </c:pt>
                  <c:pt idx="26">
                    <c:v>Montana</c:v>
                  </c:pt>
                  <c:pt idx="27">
                    <c:v>Nebraska</c:v>
                  </c:pt>
                  <c:pt idx="28">
                    <c:v>Nevada</c:v>
                  </c:pt>
                  <c:pt idx="29">
                    <c:v>New Hampshire</c:v>
                  </c:pt>
                  <c:pt idx="30">
                    <c:v>New Jersey</c:v>
                  </c:pt>
                  <c:pt idx="31">
                    <c:v>New Mexico</c:v>
                  </c:pt>
                  <c:pt idx="32">
                    <c:v>New York</c:v>
                  </c:pt>
                  <c:pt idx="33">
                    <c:v>North Carolina</c:v>
                  </c:pt>
                  <c:pt idx="34">
                    <c:v>North Dakota</c:v>
                  </c:pt>
                  <c:pt idx="35">
                    <c:v>Ohio</c:v>
                  </c:pt>
                  <c:pt idx="36">
                    <c:v>Oklahoma</c:v>
                  </c:pt>
                  <c:pt idx="37">
                    <c:v>Oregon</c:v>
                  </c:pt>
                  <c:pt idx="38">
                    <c:v>Pennsylvania</c:v>
                  </c:pt>
                  <c:pt idx="39">
                    <c:v>Rhode Island</c:v>
                  </c:pt>
                  <c:pt idx="40">
                    <c:v>South Carolina</c:v>
                  </c:pt>
                  <c:pt idx="41">
                    <c:v>South Dakota</c:v>
                  </c:pt>
                  <c:pt idx="42">
                    <c:v>Tennessee</c:v>
                  </c:pt>
                  <c:pt idx="43">
                    <c:v>Texas</c:v>
                  </c:pt>
                  <c:pt idx="44">
                    <c:v>Utah</c:v>
                  </c:pt>
                  <c:pt idx="45">
                    <c:v>Vermont</c:v>
                  </c:pt>
                  <c:pt idx="46">
                    <c:v>Virginia</c:v>
                  </c:pt>
                  <c:pt idx="47">
                    <c:v>Washington</c:v>
                  </c:pt>
                  <c:pt idx="48">
                    <c:v>West Virginia</c:v>
                  </c:pt>
                  <c:pt idx="49">
                    <c:v>Wisconsin</c:v>
                  </c:pt>
                  <c:pt idx="50">
                    <c:v>Wyoming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</c:lvl>
              </c:multiLvlStrCache>
            </c:multiLvlStrRef>
          </c:cat>
          <c:val>
            <c:numRef>
              <c:f>'Revised Stat Analysis'!$C$114:$C$164</c:f>
              <c:numCache>
                <c:formatCode>0.0000%</c:formatCode>
                <c:ptCount val="51"/>
                <c:pt idx="0">
                  <c:v>3.7214891242314576E-4</c:v>
                </c:pt>
                <c:pt idx="1">
                  <c:v>2.1109227625078705E-3</c:v>
                </c:pt>
                <c:pt idx="2">
                  <c:v>2.3732708084093292E-4</c:v>
                </c:pt>
                <c:pt idx="3">
                  <c:v>5.8499674936306775E-4</c:v>
                </c:pt>
                <c:pt idx="4">
                  <c:v>4.2988702508612693E-5</c:v>
                </c:pt>
                <c:pt idx="5">
                  <c:v>3.4215242025839544E-4</c:v>
                </c:pt>
                <c:pt idx="6">
                  <c:v>5.0729399453401181E-4</c:v>
                </c:pt>
                <c:pt idx="7">
                  <c:v>2.0049113155512664E-3</c:v>
                </c:pt>
                <c:pt idx="8">
                  <c:v>2.8282748243253298E-3</c:v>
                </c:pt>
                <c:pt idx="9">
                  <c:v>1.040064852886251E-4</c:v>
                </c:pt>
                <c:pt idx="10">
                  <c:v>1.6770625186727806E-4</c:v>
                </c:pt>
                <c:pt idx="11">
                  <c:v>1.2255273853575576E-3</c:v>
                </c:pt>
                <c:pt idx="12">
                  <c:v>9.2184661561427747E-4</c:v>
                </c:pt>
                <c:pt idx="13">
                  <c:v>1.3058235092634589E-4</c:v>
                </c:pt>
                <c:pt idx="14">
                  <c:v>2.4935385228112681E-4</c:v>
                </c:pt>
                <c:pt idx="15">
                  <c:v>6.2937610691484987E-4</c:v>
                </c:pt>
                <c:pt idx="16">
                  <c:v>5.5497649824703444E-4</c:v>
                </c:pt>
                <c:pt idx="17">
                  <c:v>4.0496114714368234E-4</c:v>
                </c:pt>
                <c:pt idx="18">
                  <c:v>3.7484431211335344E-4</c:v>
                </c:pt>
                <c:pt idx="19">
                  <c:v>1.6341189919807902E-3</c:v>
                </c:pt>
                <c:pt idx="20">
                  <c:v>2.8642073074363868E-4</c:v>
                </c:pt>
                <c:pt idx="21">
                  <c:v>2.7772335826893075E-4</c:v>
                </c:pt>
                <c:pt idx="22">
                  <c:v>2.0434402888889325E-4</c:v>
                </c:pt>
                <c:pt idx="23">
                  <c:v>3.4241696251083808E-4</c:v>
                </c:pt>
                <c:pt idx="24">
                  <c:v>5.7907511582930738E-4</c:v>
                </c:pt>
                <c:pt idx="25">
                  <c:v>3.0040244244264422E-4</c:v>
                </c:pt>
                <c:pt idx="26">
                  <c:v>1.7394324831459249E-3</c:v>
                </c:pt>
                <c:pt idx="27">
                  <c:v>8.4709754641391585E-4</c:v>
                </c:pt>
                <c:pt idx="28">
                  <c:v>5.7918731314604793E-4</c:v>
                </c:pt>
                <c:pt idx="29">
                  <c:v>1.4712673072350064E-3</c:v>
                </c:pt>
                <c:pt idx="30">
                  <c:v>2.0455012739207693E-4</c:v>
                </c:pt>
                <c:pt idx="31">
                  <c:v>8.3424892764164178E-4</c:v>
                </c:pt>
                <c:pt idx="32">
                  <c:v>9.0256824813582842E-5</c:v>
                </c:pt>
                <c:pt idx="33">
                  <c:v>1.7775690101795328E-4</c:v>
                </c:pt>
                <c:pt idx="34">
                  <c:v>2.5689345604830395E-3</c:v>
                </c:pt>
                <c:pt idx="35">
                  <c:v>1.5295105444344936E-4</c:v>
                </c:pt>
                <c:pt idx="36">
                  <c:v>4.5372120717509238E-4</c:v>
                </c:pt>
                <c:pt idx="37">
                  <c:v>4.8013039691080847E-4</c:v>
                </c:pt>
                <c:pt idx="38">
                  <c:v>1.4355322827537285E-4</c:v>
                </c:pt>
                <c:pt idx="39">
                  <c:v>1.9054057660457067E-3</c:v>
                </c:pt>
                <c:pt idx="40">
                  <c:v>3.8519078928317955E-4</c:v>
                </c:pt>
                <c:pt idx="41">
                  <c:v>2.2307268607914829E-3</c:v>
                </c:pt>
                <c:pt idx="42">
                  <c:v>2.6279672254712438E-4</c:v>
                </c:pt>
                <c:pt idx="43">
                  <c:v>5.7354255896484348E-5</c:v>
                </c:pt>
                <c:pt idx="44">
                  <c:v>4.1709318618841256E-4</c:v>
                </c:pt>
                <c:pt idx="45">
                  <c:v>3.6529936671184345E-3</c:v>
                </c:pt>
                <c:pt idx="46">
                  <c:v>2.122143749516747E-4</c:v>
                </c:pt>
                <c:pt idx="47">
                  <c:v>2.520476224100208E-4</c:v>
                </c:pt>
                <c:pt idx="48">
                  <c:v>1.1103857971549334E-3</c:v>
                </c:pt>
                <c:pt idx="49">
                  <c:v>3.186994720119318E-4</c:v>
                </c:pt>
                <c:pt idx="50">
                  <c:v>2.7429476809813316E-3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F7-9F48-92DD-4426D70ED308}"/>
            </c:ext>
          </c:extLst>
        </c:ser>
        <c:ser>
          <c:idx val="1"/>
          <c:order val="1"/>
          <c:tx>
            <c:strRef>
              <c:f>'Revised Stat Analysis'!$D$113</c:f>
              <c:strCache>
                <c:ptCount val="1"/>
                <c:pt idx="0">
                  <c:v>5 - 14 years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'Revised Stat Analysis'!$A$114:$B$164</c:f>
              <c:multiLvlStrCache>
                <c:ptCount val="51"/>
                <c:lvl>
                  <c:pt idx="0">
                    <c:v>Alabama</c:v>
                  </c:pt>
                  <c:pt idx="1">
                    <c:v>Alaska</c:v>
                  </c:pt>
                  <c:pt idx="2">
                    <c:v>Arizona</c:v>
                  </c:pt>
                  <c:pt idx="3">
                    <c:v>Arkansas</c:v>
                  </c:pt>
                  <c:pt idx="4">
                    <c:v>California</c:v>
                  </c:pt>
                  <c:pt idx="5">
                    <c:v>Colorado</c:v>
                  </c:pt>
                  <c:pt idx="6">
                    <c:v>Connecticut</c:v>
                  </c:pt>
                  <c:pt idx="7">
                    <c:v>Delaware</c:v>
                  </c:pt>
                  <c:pt idx="8">
                    <c:v>District of Columbia</c:v>
                  </c:pt>
                  <c:pt idx="9">
                    <c:v>Florida</c:v>
                  </c:pt>
                  <c:pt idx="10">
                    <c:v>Georgia</c:v>
                  </c:pt>
                  <c:pt idx="11">
                    <c:v>Hawaii</c:v>
                  </c:pt>
                  <c:pt idx="12">
                    <c:v>Idaho</c:v>
                  </c:pt>
                  <c:pt idx="13">
                    <c:v>Illinois</c:v>
                  </c:pt>
                  <c:pt idx="14">
                    <c:v>Indiana</c:v>
                  </c:pt>
                  <c:pt idx="15">
                    <c:v>Iowa</c:v>
                  </c:pt>
                  <c:pt idx="16">
                    <c:v>Kansas</c:v>
                  </c:pt>
                  <c:pt idx="17">
                    <c:v>Kentucky</c:v>
                  </c:pt>
                  <c:pt idx="18">
                    <c:v>Louisiana</c:v>
                  </c:pt>
                  <c:pt idx="19">
                    <c:v>Maine</c:v>
                  </c:pt>
                  <c:pt idx="20">
                    <c:v>Maryland</c:v>
                  </c:pt>
                  <c:pt idx="21">
                    <c:v>Massachusetts</c:v>
                  </c:pt>
                  <c:pt idx="22">
                    <c:v>Michigan</c:v>
                  </c:pt>
                  <c:pt idx="23">
                    <c:v>Minnesota</c:v>
                  </c:pt>
                  <c:pt idx="24">
                    <c:v>Mississippi</c:v>
                  </c:pt>
                  <c:pt idx="25">
                    <c:v>Missouri</c:v>
                  </c:pt>
                  <c:pt idx="26">
                    <c:v>Montana</c:v>
                  </c:pt>
                  <c:pt idx="27">
                    <c:v>Nebraska</c:v>
                  </c:pt>
                  <c:pt idx="28">
                    <c:v>Nevada</c:v>
                  </c:pt>
                  <c:pt idx="29">
                    <c:v>New Hampshire</c:v>
                  </c:pt>
                  <c:pt idx="30">
                    <c:v>New Jersey</c:v>
                  </c:pt>
                  <c:pt idx="31">
                    <c:v>New Mexico</c:v>
                  </c:pt>
                  <c:pt idx="32">
                    <c:v>New York</c:v>
                  </c:pt>
                  <c:pt idx="33">
                    <c:v>North Carolina</c:v>
                  </c:pt>
                  <c:pt idx="34">
                    <c:v>North Dakota</c:v>
                  </c:pt>
                  <c:pt idx="35">
                    <c:v>Ohio</c:v>
                  </c:pt>
                  <c:pt idx="36">
                    <c:v>Oklahoma</c:v>
                  </c:pt>
                  <c:pt idx="37">
                    <c:v>Oregon</c:v>
                  </c:pt>
                  <c:pt idx="38">
                    <c:v>Pennsylvania</c:v>
                  </c:pt>
                  <c:pt idx="39">
                    <c:v>Rhode Island</c:v>
                  </c:pt>
                  <c:pt idx="40">
                    <c:v>South Carolina</c:v>
                  </c:pt>
                  <c:pt idx="41">
                    <c:v>South Dakota</c:v>
                  </c:pt>
                  <c:pt idx="42">
                    <c:v>Tennessee</c:v>
                  </c:pt>
                  <c:pt idx="43">
                    <c:v>Texas</c:v>
                  </c:pt>
                  <c:pt idx="44">
                    <c:v>Utah</c:v>
                  </c:pt>
                  <c:pt idx="45">
                    <c:v>Vermont</c:v>
                  </c:pt>
                  <c:pt idx="46">
                    <c:v>Virginia</c:v>
                  </c:pt>
                  <c:pt idx="47">
                    <c:v>Washington</c:v>
                  </c:pt>
                  <c:pt idx="48">
                    <c:v>West Virginia</c:v>
                  </c:pt>
                  <c:pt idx="49">
                    <c:v>Wisconsin</c:v>
                  </c:pt>
                  <c:pt idx="50">
                    <c:v>Wyoming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</c:lvl>
              </c:multiLvlStrCache>
            </c:multiLvlStrRef>
          </c:cat>
          <c:val>
            <c:numRef>
              <c:f>'Revised Stat Analysis'!$D$114:$D$164</c:f>
              <c:numCache>
                <c:formatCode>0.0000%</c:formatCode>
                <c:ptCount val="51"/>
                <c:pt idx="0">
                  <c:v>1.013187350908028E-4</c:v>
                </c:pt>
                <c:pt idx="1">
                  <c:v>5.8106671672459198E-4</c:v>
                </c:pt>
                <c:pt idx="2">
                  <c:v>7.4549028724765439E-5</c:v>
                </c:pt>
                <c:pt idx="3">
                  <c:v>1.4052161759327609E-4</c:v>
                </c:pt>
                <c:pt idx="4">
                  <c:v>4.0204811753425115E-5</c:v>
                </c:pt>
                <c:pt idx="5">
                  <c:v>7.4653374780831957E-5</c:v>
                </c:pt>
                <c:pt idx="6">
                  <c:v>1.2380439318035813E-4</c:v>
                </c:pt>
                <c:pt idx="7">
                  <c:v>4.9721348617146326E-4</c:v>
                </c:pt>
                <c:pt idx="8">
                  <c:v>1.0678687142668989E-3</c:v>
                </c:pt>
                <c:pt idx="9">
                  <c:v>5.2090376941560475E-5</c:v>
                </c:pt>
                <c:pt idx="10">
                  <c:v>4.9892903907740767E-5</c:v>
                </c:pt>
                <c:pt idx="11">
                  <c:v>3.4691993490370041E-4</c:v>
                </c:pt>
                <c:pt idx="12">
                  <c:v>2.3850321799362694E-4</c:v>
                </c:pt>
                <c:pt idx="13">
                  <c:v>4.6900485459860308E-5</c:v>
                </c:pt>
                <c:pt idx="14">
                  <c:v>6.4576421407522308E-5</c:v>
                </c:pt>
                <c:pt idx="15">
                  <c:v>1.4366507783454779E-4</c:v>
                </c:pt>
                <c:pt idx="16">
                  <c:v>1.4822169142426363E-4</c:v>
                </c:pt>
                <c:pt idx="17">
                  <c:v>1.0898441177529345E-4</c:v>
                </c:pt>
                <c:pt idx="18">
                  <c:v>8.918956865191698E-5</c:v>
                </c:pt>
                <c:pt idx="19">
                  <c:v>3.4881617893153767E-4</c:v>
                </c:pt>
                <c:pt idx="20">
                  <c:v>8.433963517345823E-5</c:v>
                </c:pt>
                <c:pt idx="21">
                  <c:v>6.8323291500590298E-5</c:v>
                </c:pt>
                <c:pt idx="22">
                  <c:v>5.4268272824286271E-5</c:v>
                </c:pt>
                <c:pt idx="23">
                  <c:v>7.9266285542783642E-5</c:v>
                </c:pt>
                <c:pt idx="24">
                  <c:v>1.4899804448257153E-4</c:v>
                </c:pt>
                <c:pt idx="25">
                  <c:v>7.7510874805919783E-5</c:v>
                </c:pt>
                <c:pt idx="26">
                  <c:v>4.9419530475930992E-4</c:v>
                </c:pt>
                <c:pt idx="27">
                  <c:v>2.0605853530816239E-4</c:v>
                </c:pt>
                <c:pt idx="28">
                  <c:v>1.4929953822611519E-4</c:v>
                </c:pt>
                <c:pt idx="29">
                  <c:v>3.5682133891629971E-4</c:v>
                </c:pt>
                <c:pt idx="30">
                  <c:v>5.0051035323568912E-5</c:v>
                </c:pt>
                <c:pt idx="31">
                  <c:v>1.9252937351239773E-4</c:v>
                </c:pt>
                <c:pt idx="32">
                  <c:v>6.1343045144736702E-5</c:v>
                </c:pt>
                <c:pt idx="33">
                  <c:v>6.2025682652635337E-5</c:v>
                </c:pt>
                <c:pt idx="34">
                  <c:v>6.6813020734465475E-4</c:v>
                </c:pt>
                <c:pt idx="35">
                  <c:v>5.8063941832586262E-5</c:v>
                </c:pt>
                <c:pt idx="36">
                  <c:v>1.1805344893195073E-4</c:v>
                </c:pt>
                <c:pt idx="37">
                  <c:v>1.0575681345482446E-4</c:v>
                </c:pt>
                <c:pt idx="38">
                  <c:v>4.9776121287802263E-5</c:v>
                </c:pt>
                <c:pt idx="39">
                  <c:v>4.3997330911367538E-4</c:v>
                </c:pt>
                <c:pt idx="40">
                  <c:v>9.8528319388997633E-5</c:v>
                </c:pt>
                <c:pt idx="41">
                  <c:v>5.6347505407271161E-4</c:v>
                </c:pt>
                <c:pt idx="42">
                  <c:v>8.2157065993171044E-5</c:v>
                </c:pt>
                <c:pt idx="43">
                  <c:v>4.2677002999331196E-5</c:v>
                </c:pt>
                <c:pt idx="44">
                  <c:v>1.1829263464237249E-4</c:v>
                </c:pt>
                <c:pt idx="45">
                  <c:v>7.9153299446649034E-4</c:v>
                </c:pt>
                <c:pt idx="46">
                  <c:v>5.9341408861605915E-5</c:v>
                </c:pt>
                <c:pt idx="47">
                  <c:v>6.6539410602682532E-5</c:v>
                </c:pt>
                <c:pt idx="48">
                  <c:v>2.7596231668676084E-4</c:v>
                </c:pt>
                <c:pt idx="49">
                  <c:v>7.2306471660812534E-5</c:v>
                </c:pt>
                <c:pt idx="50">
                  <c:v>7.973139766548037E-4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F7-9F48-92DD-4426D70ED308}"/>
            </c:ext>
          </c:extLst>
        </c:ser>
        <c:ser>
          <c:idx val="2"/>
          <c:order val="2"/>
          <c:tx>
            <c:strRef>
              <c:f>'Revised Stat Analysis'!$E$113</c:f>
              <c:strCache>
                <c:ptCount val="1"/>
                <c:pt idx="0">
                  <c:v>15 - 24 years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'Revised Stat Analysis'!$A$114:$B$164</c:f>
              <c:multiLvlStrCache>
                <c:ptCount val="51"/>
                <c:lvl>
                  <c:pt idx="0">
                    <c:v>Alabama</c:v>
                  </c:pt>
                  <c:pt idx="1">
                    <c:v>Alaska</c:v>
                  </c:pt>
                  <c:pt idx="2">
                    <c:v>Arizona</c:v>
                  </c:pt>
                  <c:pt idx="3">
                    <c:v>Arkansas</c:v>
                  </c:pt>
                  <c:pt idx="4">
                    <c:v>California</c:v>
                  </c:pt>
                  <c:pt idx="5">
                    <c:v>Colorado</c:v>
                  </c:pt>
                  <c:pt idx="6">
                    <c:v>Connecticut</c:v>
                  </c:pt>
                  <c:pt idx="7">
                    <c:v>Delaware</c:v>
                  </c:pt>
                  <c:pt idx="8">
                    <c:v>District of Columbia</c:v>
                  </c:pt>
                  <c:pt idx="9">
                    <c:v>Florida</c:v>
                  </c:pt>
                  <c:pt idx="10">
                    <c:v>Georgia</c:v>
                  </c:pt>
                  <c:pt idx="11">
                    <c:v>Hawaii</c:v>
                  </c:pt>
                  <c:pt idx="12">
                    <c:v>Idaho</c:v>
                  </c:pt>
                  <c:pt idx="13">
                    <c:v>Illinois</c:v>
                  </c:pt>
                  <c:pt idx="14">
                    <c:v>Indiana</c:v>
                  </c:pt>
                  <c:pt idx="15">
                    <c:v>Iowa</c:v>
                  </c:pt>
                  <c:pt idx="16">
                    <c:v>Kansas</c:v>
                  </c:pt>
                  <c:pt idx="17">
                    <c:v>Kentucky</c:v>
                  </c:pt>
                  <c:pt idx="18">
                    <c:v>Louisiana</c:v>
                  </c:pt>
                  <c:pt idx="19">
                    <c:v>Maine</c:v>
                  </c:pt>
                  <c:pt idx="20">
                    <c:v>Maryland</c:v>
                  </c:pt>
                  <c:pt idx="21">
                    <c:v>Massachusetts</c:v>
                  </c:pt>
                  <c:pt idx="22">
                    <c:v>Michigan</c:v>
                  </c:pt>
                  <c:pt idx="23">
                    <c:v>Minnesota</c:v>
                  </c:pt>
                  <c:pt idx="24">
                    <c:v>Mississippi</c:v>
                  </c:pt>
                  <c:pt idx="25">
                    <c:v>Missouri</c:v>
                  </c:pt>
                  <c:pt idx="26">
                    <c:v>Montana</c:v>
                  </c:pt>
                  <c:pt idx="27">
                    <c:v>Nebraska</c:v>
                  </c:pt>
                  <c:pt idx="28">
                    <c:v>Nevada</c:v>
                  </c:pt>
                  <c:pt idx="29">
                    <c:v>New Hampshire</c:v>
                  </c:pt>
                  <c:pt idx="30">
                    <c:v>New Jersey</c:v>
                  </c:pt>
                  <c:pt idx="31">
                    <c:v>New Mexico</c:v>
                  </c:pt>
                  <c:pt idx="32">
                    <c:v>New York</c:v>
                  </c:pt>
                  <c:pt idx="33">
                    <c:v>North Carolina</c:v>
                  </c:pt>
                  <c:pt idx="34">
                    <c:v>North Dakota</c:v>
                  </c:pt>
                  <c:pt idx="35">
                    <c:v>Ohio</c:v>
                  </c:pt>
                  <c:pt idx="36">
                    <c:v>Oklahoma</c:v>
                  </c:pt>
                  <c:pt idx="37">
                    <c:v>Oregon</c:v>
                  </c:pt>
                  <c:pt idx="38">
                    <c:v>Pennsylvania</c:v>
                  </c:pt>
                  <c:pt idx="39">
                    <c:v>Rhode Island</c:v>
                  </c:pt>
                  <c:pt idx="40">
                    <c:v>South Carolina</c:v>
                  </c:pt>
                  <c:pt idx="41">
                    <c:v>South Dakota</c:v>
                  </c:pt>
                  <c:pt idx="42">
                    <c:v>Tennessee</c:v>
                  </c:pt>
                  <c:pt idx="43">
                    <c:v>Texas</c:v>
                  </c:pt>
                  <c:pt idx="44">
                    <c:v>Utah</c:v>
                  </c:pt>
                  <c:pt idx="45">
                    <c:v>Vermont</c:v>
                  </c:pt>
                  <c:pt idx="46">
                    <c:v>Virginia</c:v>
                  </c:pt>
                  <c:pt idx="47">
                    <c:v>Washington</c:v>
                  </c:pt>
                  <c:pt idx="48">
                    <c:v>West Virginia</c:v>
                  </c:pt>
                  <c:pt idx="49">
                    <c:v>Wisconsin</c:v>
                  </c:pt>
                  <c:pt idx="50">
                    <c:v>Wyoming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</c:lvl>
              </c:multiLvlStrCache>
            </c:multiLvlStrRef>
          </c:cat>
          <c:val>
            <c:numRef>
              <c:f>'Revised Stat Analysis'!$E$114:$E$164</c:f>
              <c:numCache>
                <c:formatCode>0.0000%</c:formatCode>
                <c:ptCount val="51"/>
                <c:pt idx="0">
                  <c:v>9.2660541467803643E-5</c:v>
                </c:pt>
                <c:pt idx="1">
                  <c:v>5.302293031576445E-4</c:v>
                </c:pt>
                <c:pt idx="2">
                  <c:v>5.3770966241189709E-5</c:v>
                </c:pt>
                <c:pt idx="3">
                  <c:v>1.4839094049612004E-4</c:v>
                </c:pt>
                <c:pt idx="4">
                  <c:v>9.3234209868761786E-6</c:v>
                </c:pt>
                <c:pt idx="5">
                  <c:v>8.0022172562740668E-5</c:v>
                </c:pt>
                <c:pt idx="6">
                  <c:v>1.0805488325736561E-4</c:v>
                </c:pt>
                <c:pt idx="7">
                  <c:v>4.0082878923384559E-4</c:v>
                </c:pt>
                <c:pt idx="8">
                  <c:v>5.7369318625845865E-4</c:v>
                </c:pt>
                <c:pt idx="9">
                  <c:v>2.0856815773076513E-5</c:v>
                </c:pt>
                <c:pt idx="10">
                  <c:v>3.9396531606704512E-5</c:v>
                </c:pt>
                <c:pt idx="11">
                  <c:v>3.1215679292029275E-4</c:v>
                </c:pt>
                <c:pt idx="12">
                  <c:v>2.8461533185287406E-4</c:v>
                </c:pt>
                <c:pt idx="13">
                  <c:v>3.1223318234581843E-5</c:v>
                </c:pt>
                <c:pt idx="14">
                  <c:v>5.197527086686178E-5</c:v>
                </c:pt>
                <c:pt idx="15">
                  <c:v>1.4474346391226594E-4</c:v>
                </c:pt>
                <c:pt idx="16">
                  <c:v>1.4214233022227625E-4</c:v>
                </c:pt>
                <c:pt idx="17">
                  <c:v>9.3945556819791619E-5</c:v>
                </c:pt>
                <c:pt idx="18">
                  <c:v>8.5858170565813498E-5</c:v>
                </c:pt>
                <c:pt idx="19">
                  <c:v>3.1689098375015405E-4</c:v>
                </c:pt>
                <c:pt idx="20">
                  <c:v>7.6210675696824804E-5</c:v>
                </c:pt>
                <c:pt idx="21">
                  <c:v>5.7173103239763475E-5</c:v>
                </c:pt>
                <c:pt idx="22">
                  <c:v>4.0401295175717936E-5</c:v>
                </c:pt>
                <c:pt idx="23">
                  <c:v>8.2427220767044215E-5</c:v>
                </c:pt>
                <c:pt idx="24">
                  <c:v>1.2308309689953206E-4</c:v>
                </c:pt>
                <c:pt idx="25">
                  <c:v>7.6138833685700371E-5</c:v>
                </c:pt>
                <c:pt idx="26">
                  <c:v>4.1419440477265723E-4</c:v>
                </c:pt>
                <c:pt idx="27">
                  <c:v>2.353877702704522E-4</c:v>
                </c:pt>
                <c:pt idx="28">
                  <c:v>1.4588638855915644E-4</c:v>
                </c:pt>
                <c:pt idx="29">
                  <c:v>3.1322112292264556E-4</c:v>
                </c:pt>
                <c:pt idx="30">
                  <c:v>4.7512751933071284E-5</c:v>
                </c:pt>
                <c:pt idx="31">
                  <c:v>1.8048016889874471E-4</c:v>
                </c:pt>
                <c:pt idx="32">
                  <c:v>1.905505509964251E-5</c:v>
                </c:pt>
                <c:pt idx="33">
                  <c:v>4.0932138670742587E-5</c:v>
                </c:pt>
                <c:pt idx="34">
                  <c:v>5.6303582698530113E-4</c:v>
                </c:pt>
                <c:pt idx="35">
                  <c:v>3.3471833697571928E-5</c:v>
                </c:pt>
                <c:pt idx="36">
                  <c:v>1.0534788153883299E-4</c:v>
                </c:pt>
                <c:pt idx="37">
                  <c:v>1.0932535874398537E-4</c:v>
                </c:pt>
                <c:pt idx="38">
                  <c:v>3.1488669341218811E-5</c:v>
                </c:pt>
                <c:pt idx="39">
                  <c:v>3.3797034620779376E-4</c:v>
                </c:pt>
                <c:pt idx="40">
                  <c:v>9.0213244646575728E-5</c:v>
                </c:pt>
                <c:pt idx="41">
                  <c:v>5.3779616312476879E-4</c:v>
                </c:pt>
                <c:pt idx="42">
                  <c:v>6.6530858769522049E-5</c:v>
                </c:pt>
                <c:pt idx="43">
                  <c:v>1.3004162293336716E-5</c:v>
                </c:pt>
                <c:pt idx="44">
                  <c:v>1.1427670362392748E-4</c:v>
                </c:pt>
                <c:pt idx="45">
                  <c:v>7.2315316168886535E-4</c:v>
                </c:pt>
                <c:pt idx="46">
                  <c:v>5.5697247439998625E-5</c:v>
                </c:pt>
                <c:pt idx="47">
                  <c:v>5.0720620334973455E-5</c:v>
                </c:pt>
                <c:pt idx="48">
                  <c:v>2.54189846573459E-4</c:v>
                </c:pt>
                <c:pt idx="49">
                  <c:v>7.0844592979240392E-5</c:v>
                </c:pt>
                <c:pt idx="50">
                  <c:v>7.468556471306641E-4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F7-9F48-92DD-4426D70ED308}"/>
            </c:ext>
          </c:extLst>
        </c:ser>
        <c:ser>
          <c:idx val="3"/>
          <c:order val="3"/>
          <c:tx>
            <c:strRef>
              <c:f>'Revised Stat Analysis'!$F$113</c:f>
              <c:strCache>
                <c:ptCount val="1"/>
                <c:pt idx="0">
                  <c:v>25 - 34 years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'Revised Stat Analysis'!$A$114:$B$164</c:f>
              <c:multiLvlStrCache>
                <c:ptCount val="51"/>
                <c:lvl>
                  <c:pt idx="0">
                    <c:v>Alabama</c:v>
                  </c:pt>
                  <c:pt idx="1">
                    <c:v>Alaska</c:v>
                  </c:pt>
                  <c:pt idx="2">
                    <c:v>Arizona</c:v>
                  </c:pt>
                  <c:pt idx="3">
                    <c:v>Arkansas</c:v>
                  </c:pt>
                  <c:pt idx="4">
                    <c:v>California</c:v>
                  </c:pt>
                  <c:pt idx="5">
                    <c:v>Colorado</c:v>
                  </c:pt>
                  <c:pt idx="6">
                    <c:v>Connecticut</c:v>
                  </c:pt>
                  <c:pt idx="7">
                    <c:v>Delaware</c:v>
                  </c:pt>
                  <c:pt idx="8">
                    <c:v>District of Columbia</c:v>
                  </c:pt>
                  <c:pt idx="9">
                    <c:v>Florida</c:v>
                  </c:pt>
                  <c:pt idx="10">
                    <c:v>Georgia</c:v>
                  </c:pt>
                  <c:pt idx="11">
                    <c:v>Hawaii</c:v>
                  </c:pt>
                  <c:pt idx="12">
                    <c:v>Idaho</c:v>
                  </c:pt>
                  <c:pt idx="13">
                    <c:v>Illinois</c:v>
                  </c:pt>
                  <c:pt idx="14">
                    <c:v>Indiana</c:v>
                  </c:pt>
                  <c:pt idx="15">
                    <c:v>Iowa</c:v>
                  </c:pt>
                  <c:pt idx="16">
                    <c:v>Kansas</c:v>
                  </c:pt>
                  <c:pt idx="17">
                    <c:v>Kentucky</c:v>
                  </c:pt>
                  <c:pt idx="18">
                    <c:v>Louisiana</c:v>
                  </c:pt>
                  <c:pt idx="19">
                    <c:v>Maine</c:v>
                  </c:pt>
                  <c:pt idx="20">
                    <c:v>Maryland</c:v>
                  </c:pt>
                  <c:pt idx="21">
                    <c:v>Massachusetts</c:v>
                  </c:pt>
                  <c:pt idx="22">
                    <c:v>Michigan</c:v>
                  </c:pt>
                  <c:pt idx="23">
                    <c:v>Minnesota</c:v>
                  </c:pt>
                  <c:pt idx="24">
                    <c:v>Mississippi</c:v>
                  </c:pt>
                  <c:pt idx="25">
                    <c:v>Missouri</c:v>
                  </c:pt>
                  <c:pt idx="26">
                    <c:v>Montana</c:v>
                  </c:pt>
                  <c:pt idx="27">
                    <c:v>Nebraska</c:v>
                  </c:pt>
                  <c:pt idx="28">
                    <c:v>Nevada</c:v>
                  </c:pt>
                  <c:pt idx="29">
                    <c:v>New Hampshire</c:v>
                  </c:pt>
                  <c:pt idx="30">
                    <c:v>New Jersey</c:v>
                  </c:pt>
                  <c:pt idx="31">
                    <c:v>New Mexico</c:v>
                  </c:pt>
                  <c:pt idx="32">
                    <c:v>New York</c:v>
                  </c:pt>
                  <c:pt idx="33">
                    <c:v>North Carolina</c:v>
                  </c:pt>
                  <c:pt idx="34">
                    <c:v>North Dakota</c:v>
                  </c:pt>
                  <c:pt idx="35">
                    <c:v>Ohio</c:v>
                  </c:pt>
                  <c:pt idx="36">
                    <c:v>Oklahoma</c:v>
                  </c:pt>
                  <c:pt idx="37">
                    <c:v>Oregon</c:v>
                  </c:pt>
                  <c:pt idx="38">
                    <c:v>Pennsylvania</c:v>
                  </c:pt>
                  <c:pt idx="39">
                    <c:v>Rhode Island</c:v>
                  </c:pt>
                  <c:pt idx="40">
                    <c:v>South Carolina</c:v>
                  </c:pt>
                  <c:pt idx="41">
                    <c:v>South Dakota</c:v>
                  </c:pt>
                  <c:pt idx="42">
                    <c:v>Tennessee</c:v>
                  </c:pt>
                  <c:pt idx="43">
                    <c:v>Texas</c:v>
                  </c:pt>
                  <c:pt idx="44">
                    <c:v>Utah</c:v>
                  </c:pt>
                  <c:pt idx="45">
                    <c:v>Vermont</c:v>
                  </c:pt>
                  <c:pt idx="46">
                    <c:v>Virginia</c:v>
                  </c:pt>
                  <c:pt idx="47">
                    <c:v>Washington</c:v>
                  </c:pt>
                  <c:pt idx="48">
                    <c:v>West Virginia</c:v>
                  </c:pt>
                  <c:pt idx="49">
                    <c:v>Wisconsin</c:v>
                  </c:pt>
                  <c:pt idx="50">
                    <c:v>Wyoming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</c:lvl>
              </c:multiLvlStrCache>
            </c:multiLvlStrRef>
          </c:cat>
          <c:val>
            <c:numRef>
              <c:f>'Revised Stat Analysis'!$F$114:$F$164</c:f>
              <c:numCache>
                <c:formatCode>0.0000%</c:formatCode>
                <c:ptCount val="51"/>
                <c:pt idx="0">
                  <c:v>8.7107210893715175E-5</c:v>
                </c:pt>
                <c:pt idx="1">
                  <c:v>5.7097078759277503E-4</c:v>
                </c:pt>
                <c:pt idx="2">
                  <c:v>6.2398962746608043E-5</c:v>
                </c:pt>
                <c:pt idx="3">
                  <c:v>1.5080184032705506E-4</c:v>
                </c:pt>
                <c:pt idx="4">
                  <c:v>1.2520603552746318E-5</c:v>
                </c:pt>
                <c:pt idx="5">
                  <c:v>7.7703220933268545E-5</c:v>
                </c:pt>
                <c:pt idx="6">
                  <c:v>1.2676884841202599E-4</c:v>
                </c:pt>
                <c:pt idx="7">
                  <c:v>4.4735042599983665E-4</c:v>
                </c:pt>
                <c:pt idx="8">
                  <c:v>4.3485761880069582E-4</c:v>
                </c:pt>
                <c:pt idx="9">
                  <c:v>2.4088629314686161E-5</c:v>
                </c:pt>
                <c:pt idx="10">
                  <c:v>4.4065942745090597E-5</c:v>
                </c:pt>
                <c:pt idx="11">
                  <c:v>2.7636695813254959E-4</c:v>
                </c:pt>
                <c:pt idx="12">
                  <c:v>2.8858906197558559E-4</c:v>
                </c:pt>
                <c:pt idx="13">
                  <c:v>2.762764993252772E-5</c:v>
                </c:pt>
                <c:pt idx="14">
                  <c:v>6.8377459933730044E-5</c:v>
                </c:pt>
                <c:pt idx="15">
                  <c:v>1.5332423160678864E-4</c:v>
                </c:pt>
                <c:pt idx="16">
                  <c:v>1.6868934159421689E-4</c:v>
                </c:pt>
                <c:pt idx="17">
                  <c:v>9.7067936477264425E-5</c:v>
                </c:pt>
                <c:pt idx="18">
                  <c:v>9.4006580457352723E-5</c:v>
                </c:pt>
                <c:pt idx="19">
                  <c:v>3.3518077120602057E-4</c:v>
                </c:pt>
                <c:pt idx="20">
                  <c:v>6.7562348349191209E-5</c:v>
                </c:pt>
                <c:pt idx="21">
                  <c:v>7.138284604180484E-5</c:v>
                </c:pt>
                <c:pt idx="22">
                  <c:v>4.4243977475093722E-5</c:v>
                </c:pt>
                <c:pt idx="23">
                  <c:v>7.8873248751911554E-5</c:v>
                </c:pt>
                <c:pt idx="24">
                  <c:v>1.5886939916034265E-4</c:v>
                </c:pt>
                <c:pt idx="25">
                  <c:v>7.1043848141749775E-5</c:v>
                </c:pt>
                <c:pt idx="26">
                  <c:v>4.4010746866199638E-4</c:v>
                </c:pt>
                <c:pt idx="27">
                  <c:v>2.0752017972716023E-4</c:v>
                </c:pt>
                <c:pt idx="28">
                  <c:v>1.4297164743244271E-4</c:v>
                </c:pt>
                <c:pt idx="29">
                  <c:v>3.6129120616623412E-4</c:v>
                </c:pt>
                <c:pt idx="30">
                  <c:v>4.7401043758237718E-5</c:v>
                </c:pt>
                <c:pt idx="31">
                  <c:v>2.258503416989211E-4</c:v>
                </c:pt>
                <c:pt idx="32">
                  <c:v>1.9928802481382844E-5</c:v>
                </c:pt>
                <c:pt idx="33">
                  <c:v>4.6548811281206598E-5</c:v>
                </c:pt>
                <c:pt idx="34">
                  <c:v>5.6417620364557696E-4</c:v>
                </c:pt>
                <c:pt idx="35">
                  <c:v>3.9376213101400618E-5</c:v>
                </c:pt>
                <c:pt idx="36">
                  <c:v>1.1324029613989202E-4</c:v>
                </c:pt>
                <c:pt idx="37">
                  <c:v>1.0239559791767628E-4</c:v>
                </c:pt>
                <c:pt idx="38">
                  <c:v>3.4302741710562317E-5</c:v>
                </c:pt>
                <c:pt idx="39">
                  <c:v>3.9257885046872911E-4</c:v>
                </c:pt>
                <c:pt idx="40">
                  <c:v>9.0389284208608516E-5</c:v>
                </c:pt>
                <c:pt idx="41">
                  <c:v>6.2043956756642569E-4</c:v>
                </c:pt>
                <c:pt idx="42">
                  <c:v>6.9417464288681519E-5</c:v>
                </c:pt>
                <c:pt idx="43">
                  <c:v>1.6623352845251437E-5</c:v>
                </c:pt>
                <c:pt idx="44">
                  <c:v>1.4474296282671281E-4</c:v>
                </c:pt>
                <c:pt idx="45">
                  <c:v>7.8836936237262607E-4</c:v>
                </c:pt>
                <c:pt idx="46">
                  <c:v>5.1441667158119803E-5</c:v>
                </c:pt>
                <c:pt idx="47">
                  <c:v>5.2805457761172128E-5</c:v>
                </c:pt>
                <c:pt idx="48">
                  <c:v>2.4399244681745907E-4</c:v>
                </c:pt>
                <c:pt idx="49">
                  <c:v>8.4406892186174418E-5</c:v>
                </c:pt>
                <c:pt idx="50">
                  <c:v>7.2548739795781842E-4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F7-9F48-92DD-4426D70ED308}"/>
            </c:ext>
          </c:extLst>
        </c:ser>
        <c:ser>
          <c:idx val="4"/>
          <c:order val="4"/>
          <c:tx>
            <c:strRef>
              <c:f>'Revised Stat Analysis'!$G$113</c:f>
              <c:strCache>
                <c:ptCount val="1"/>
                <c:pt idx="0">
                  <c:v>35 - 44 years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'Revised Stat Analysis'!$A$114:$B$164</c:f>
              <c:multiLvlStrCache>
                <c:ptCount val="51"/>
                <c:lvl>
                  <c:pt idx="0">
                    <c:v>Alabama</c:v>
                  </c:pt>
                  <c:pt idx="1">
                    <c:v>Alaska</c:v>
                  </c:pt>
                  <c:pt idx="2">
                    <c:v>Arizona</c:v>
                  </c:pt>
                  <c:pt idx="3">
                    <c:v>Arkansas</c:v>
                  </c:pt>
                  <c:pt idx="4">
                    <c:v>California</c:v>
                  </c:pt>
                  <c:pt idx="5">
                    <c:v>Colorado</c:v>
                  </c:pt>
                  <c:pt idx="6">
                    <c:v>Connecticut</c:v>
                  </c:pt>
                  <c:pt idx="7">
                    <c:v>Delaware</c:v>
                  </c:pt>
                  <c:pt idx="8">
                    <c:v>District of Columbia</c:v>
                  </c:pt>
                  <c:pt idx="9">
                    <c:v>Florida</c:v>
                  </c:pt>
                  <c:pt idx="10">
                    <c:v>Georgia</c:v>
                  </c:pt>
                  <c:pt idx="11">
                    <c:v>Hawaii</c:v>
                  </c:pt>
                  <c:pt idx="12">
                    <c:v>Idaho</c:v>
                  </c:pt>
                  <c:pt idx="13">
                    <c:v>Illinois</c:v>
                  </c:pt>
                  <c:pt idx="14">
                    <c:v>Indiana</c:v>
                  </c:pt>
                  <c:pt idx="15">
                    <c:v>Iowa</c:v>
                  </c:pt>
                  <c:pt idx="16">
                    <c:v>Kansas</c:v>
                  </c:pt>
                  <c:pt idx="17">
                    <c:v>Kentucky</c:v>
                  </c:pt>
                  <c:pt idx="18">
                    <c:v>Louisiana</c:v>
                  </c:pt>
                  <c:pt idx="19">
                    <c:v>Maine</c:v>
                  </c:pt>
                  <c:pt idx="20">
                    <c:v>Maryland</c:v>
                  </c:pt>
                  <c:pt idx="21">
                    <c:v>Massachusetts</c:v>
                  </c:pt>
                  <c:pt idx="22">
                    <c:v>Michigan</c:v>
                  </c:pt>
                  <c:pt idx="23">
                    <c:v>Minnesota</c:v>
                  </c:pt>
                  <c:pt idx="24">
                    <c:v>Mississippi</c:v>
                  </c:pt>
                  <c:pt idx="25">
                    <c:v>Missouri</c:v>
                  </c:pt>
                  <c:pt idx="26">
                    <c:v>Montana</c:v>
                  </c:pt>
                  <c:pt idx="27">
                    <c:v>Nebraska</c:v>
                  </c:pt>
                  <c:pt idx="28">
                    <c:v>Nevada</c:v>
                  </c:pt>
                  <c:pt idx="29">
                    <c:v>New Hampshire</c:v>
                  </c:pt>
                  <c:pt idx="30">
                    <c:v>New Jersey</c:v>
                  </c:pt>
                  <c:pt idx="31">
                    <c:v>New Mexico</c:v>
                  </c:pt>
                  <c:pt idx="32">
                    <c:v>New York</c:v>
                  </c:pt>
                  <c:pt idx="33">
                    <c:v>North Carolina</c:v>
                  </c:pt>
                  <c:pt idx="34">
                    <c:v>North Dakota</c:v>
                  </c:pt>
                  <c:pt idx="35">
                    <c:v>Ohio</c:v>
                  </c:pt>
                  <c:pt idx="36">
                    <c:v>Oklahoma</c:v>
                  </c:pt>
                  <c:pt idx="37">
                    <c:v>Oregon</c:v>
                  </c:pt>
                  <c:pt idx="38">
                    <c:v>Pennsylvania</c:v>
                  </c:pt>
                  <c:pt idx="39">
                    <c:v>Rhode Island</c:v>
                  </c:pt>
                  <c:pt idx="40">
                    <c:v>South Carolina</c:v>
                  </c:pt>
                  <c:pt idx="41">
                    <c:v>South Dakota</c:v>
                  </c:pt>
                  <c:pt idx="42">
                    <c:v>Tennessee</c:v>
                  </c:pt>
                  <c:pt idx="43">
                    <c:v>Texas</c:v>
                  </c:pt>
                  <c:pt idx="44">
                    <c:v>Utah</c:v>
                  </c:pt>
                  <c:pt idx="45">
                    <c:v>Vermont</c:v>
                  </c:pt>
                  <c:pt idx="46">
                    <c:v>Virginia</c:v>
                  </c:pt>
                  <c:pt idx="47">
                    <c:v>Washington</c:v>
                  </c:pt>
                  <c:pt idx="48">
                    <c:v>West Virginia</c:v>
                  </c:pt>
                  <c:pt idx="49">
                    <c:v>Wisconsin</c:v>
                  </c:pt>
                  <c:pt idx="50">
                    <c:v>Wyoming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</c:lvl>
              </c:multiLvlStrCache>
            </c:multiLvlStrRef>
          </c:cat>
          <c:val>
            <c:numRef>
              <c:f>'Revised Stat Analysis'!$G$114:$G$164</c:f>
              <c:numCache>
                <c:formatCode>0.0000%</c:formatCode>
                <c:ptCount val="51"/>
                <c:pt idx="0">
                  <c:v>7.9788075325623725E-5</c:v>
                </c:pt>
                <c:pt idx="1">
                  <c:v>5.5908051422512016E-4</c:v>
                </c:pt>
                <c:pt idx="2">
                  <c:v>6.7070370245204646E-5</c:v>
                </c:pt>
                <c:pt idx="3">
                  <c:v>1.4545489845576147E-4</c:v>
                </c:pt>
                <c:pt idx="4">
                  <c:v>1.7302873532836195E-5</c:v>
                </c:pt>
                <c:pt idx="5">
                  <c:v>7.9421462741565563E-5</c:v>
                </c:pt>
                <c:pt idx="6">
                  <c:v>1.0406565044935517E-4</c:v>
                </c:pt>
                <c:pt idx="7">
                  <c:v>4.953593876330098E-4</c:v>
                </c:pt>
                <c:pt idx="8">
                  <c:v>6.3994544527668483E-4</c:v>
                </c:pt>
                <c:pt idx="9">
                  <c:v>2.4188210248945688E-5</c:v>
                </c:pt>
                <c:pt idx="10">
                  <c:v>4.2172081157962561E-5</c:v>
                </c:pt>
                <c:pt idx="11">
                  <c:v>2.9882579317178976E-4</c:v>
                </c:pt>
                <c:pt idx="12">
                  <c:v>2.7505838597372868E-4</c:v>
                </c:pt>
                <c:pt idx="13">
                  <c:v>3.6645142964610079E-5</c:v>
                </c:pt>
                <c:pt idx="14">
                  <c:v>6.4784289901629539E-5</c:v>
                </c:pt>
                <c:pt idx="15">
                  <c:v>1.5896279305428206E-4</c:v>
                </c:pt>
                <c:pt idx="16">
                  <c:v>1.539091548536509E-4</c:v>
                </c:pt>
                <c:pt idx="17">
                  <c:v>1.1130800014974195E-4</c:v>
                </c:pt>
                <c:pt idx="18">
                  <c:v>8.5442076730374942E-5</c:v>
                </c:pt>
                <c:pt idx="19">
                  <c:v>3.3214401931621858E-4</c:v>
                </c:pt>
                <c:pt idx="20">
                  <c:v>6.9724368786710464E-5</c:v>
                </c:pt>
                <c:pt idx="21">
                  <c:v>5.4462819861796625E-5</c:v>
                </c:pt>
                <c:pt idx="22">
                  <c:v>3.8328639901766411E-5</c:v>
                </c:pt>
                <c:pt idx="23">
                  <c:v>8.1496187918248976E-5</c:v>
                </c:pt>
                <c:pt idx="24">
                  <c:v>1.5917135215082415E-4</c:v>
                </c:pt>
                <c:pt idx="25">
                  <c:v>7.4824626666135068E-5</c:v>
                </c:pt>
                <c:pt idx="26">
                  <c:v>5.1223891391634802E-4</c:v>
                </c:pt>
                <c:pt idx="27">
                  <c:v>2.7838815890496603E-4</c:v>
                </c:pt>
                <c:pt idx="28">
                  <c:v>1.5057196729445423E-4</c:v>
                </c:pt>
                <c:pt idx="29">
                  <c:v>3.2540027229752529E-4</c:v>
                </c:pt>
                <c:pt idx="30">
                  <c:v>4.6782142714792126E-5</c:v>
                </c:pt>
                <c:pt idx="31">
                  <c:v>2.258017037047247E-4</c:v>
                </c:pt>
                <c:pt idx="32">
                  <c:v>2.3230214529182155E-5</c:v>
                </c:pt>
                <c:pt idx="33">
                  <c:v>4.1968923608438267E-5</c:v>
                </c:pt>
                <c:pt idx="34">
                  <c:v>7.0817676963629559E-4</c:v>
                </c:pt>
                <c:pt idx="35">
                  <c:v>4.0744571796261952E-5</c:v>
                </c:pt>
                <c:pt idx="36">
                  <c:v>1.2601131300148951E-4</c:v>
                </c:pt>
                <c:pt idx="37">
                  <c:v>1.1096123655794997E-4</c:v>
                </c:pt>
                <c:pt idx="38">
                  <c:v>3.041302855293198E-5</c:v>
                </c:pt>
                <c:pt idx="39">
                  <c:v>4.1625396769049956E-4</c:v>
                </c:pt>
                <c:pt idx="40">
                  <c:v>9.2707559461316553E-5</c:v>
                </c:pt>
                <c:pt idx="41">
                  <c:v>6.408466171884073E-4</c:v>
                </c:pt>
                <c:pt idx="42">
                  <c:v>7.4289866565945933E-5</c:v>
                </c:pt>
                <c:pt idx="43">
                  <c:v>2.2306374511079693E-5</c:v>
                </c:pt>
                <c:pt idx="44">
                  <c:v>1.6659533110442785E-4</c:v>
                </c:pt>
                <c:pt idx="45">
                  <c:v>8.161598313065877E-4</c:v>
                </c:pt>
                <c:pt idx="46">
                  <c:v>4.8765587854120835E-5</c:v>
                </c:pt>
                <c:pt idx="47">
                  <c:v>6.0489988736309199E-5</c:v>
                </c:pt>
                <c:pt idx="48">
                  <c:v>2.6462740797494162E-4</c:v>
                </c:pt>
                <c:pt idx="49">
                  <c:v>7.3111966268055503E-5</c:v>
                </c:pt>
                <c:pt idx="50">
                  <c:v>8.4502864495771056E-4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F7-9F48-92DD-4426D70ED308}"/>
            </c:ext>
          </c:extLst>
        </c:ser>
        <c:ser>
          <c:idx val="5"/>
          <c:order val="5"/>
          <c:tx>
            <c:strRef>
              <c:f>'Revised Stat Analysis'!$H$113</c:f>
              <c:strCache>
                <c:ptCount val="1"/>
                <c:pt idx="0">
                  <c:v>45 - 54 years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'Revised Stat Analysis'!$A$114:$B$164</c:f>
              <c:multiLvlStrCache>
                <c:ptCount val="51"/>
                <c:lvl>
                  <c:pt idx="0">
                    <c:v>Alabama</c:v>
                  </c:pt>
                  <c:pt idx="1">
                    <c:v>Alaska</c:v>
                  </c:pt>
                  <c:pt idx="2">
                    <c:v>Arizona</c:v>
                  </c:pt>
                  <c:pt idx="3">
                    <c:v>Arkansas</c:v>
                  </c:pt>
                  <c:pt idx="4">
                    <c:v>California</c:v>
                  </c:pt>
                  <c:pt idx="5">
                    <c:v>Colorado</c:v>
                  </c:pt>
                  <c:pt idx="6">
                    <c:v>Connecticut</c:v>
                  </c:pt>
                  <c:pt idx="7">
                    <c:v>Delaware</c:v>
                  </c:pt>
                  <c:pt idx="8">
                    <c:v>District of Columbia</c:v>
                  </c:pt>
                  <c:pt idx="9">
                    <c:v>Florida</c:v>
                  </c:pt>
                  <c:pt idx="10">
                    <c:v>Georgia</c:v>
                  </c:pt>
                  <c:pt idx="11">
                    <c:v>Hawaii</c:v>
                  </c:pt>
                  <c:pt idx="12">
                    <c:v>Idaho</c:v>
                  </c:pt>
                  <c:pt idx="13">
                    <c:v>Illinois</c:v>
                  </c:pt>
                  <c:pt idx="14">
                    <c:v>Indiana</c:v>
                  </c:pt>
                  <c:pt idx="15">
                    <c:v>Iowa</c:v>
                  </c:pt>
                  <c:pt idx="16">
                    <c:v>Kansas</c:v>
                  </c:pt>
                  <c:pt idx="17">
                    <c:v>Kentucky</c:v>
                  </c:pt>
                  <c:pt idx="18">
                    <c:v>Louisiana</c:v>
                  </c:pt>
                  <c:pt idx="19">
                    <c:v>Maine</c:v>
                  </c:pt>
                  <c:pt idx="20">
                    <c:v>Maryland</c:v>
                  </c:pt>
                  <c:pt idx="21">
                    <c:v>Massachusetts</c:v>
                  </c:pt>
                  <c:pt idx="22">
                    <c:v>Michigan</c:v>
                  </c:pt>
                  <c:pt idx="23">
                    <c:v>Minnesota</c:v>
                  </c:pt>
                  <c:pt idx="24">
                    <c:v>Mississippi</c:v>
                  </c:pt>
                  <c:pt idx="25">
                    <c:v>Missouri</c:v>
                  </c:pt>
                  <c:pt idx="26">
                    <c:v>Montana</c:v>
                  </c:pt>
                  <c:pt idx="27">
                    <c:v>Nebraska</c:v>
                  </c:pt>
                  <c:pt idx="28">
                    <c:v>Nevada</c:v>
                  </c:pt>
                  <c:pt idx="29">
                    <c:v>New Hampshire</c:v>
                  </c:pt>
                  <c:pt idx="30">
                    <c:v>New Jersey</c:v>
                  </c:pt>
                  <c:pt idx="31">
                    <c:v>New Mexico</c:v>
                  </c:pt>
                  <c:pt idx="32">
                    <c:v>New York</c:v>
                  </c:pt>
                  <c:pt idx="33">
                    <c:v>North Carolina</c:v>
                  </c:pt>
                  <c:pt idx="34">
                    <c:v>North Dakota</c:v>
                  </c:pt>
                  <c:pt idx="35">
                    <c:v>Ohio</c:v>
                  </c:pt>
                  <c:pt idx="36">
                    <c:v>Oklahoma</c:v>
                  </c:pt>
                  <c:pt idx="37">
                    <c:v>Oregon</c:v>
                  </c:pt>
                  <c:pt idx="38">
                    <c:v>Pennsylvania</c:v>
                  </c:pt>
                  <c:pt idx="39">
                    <c:v>Rhode Island</c:v>
                  </c:pt>
                  <c:pt idx="40">
                    <c:v>South Carolina</c:v>
                  </c:pt>
                  <c:pt idx="41">
                    <c:v>South Dakota</c:v>
                  </c:pt>
                  <c:pt idx="42">
                    <c:v>Tennessee</c:v>
                  </c:pt>
                  <c:pt idx="43">
                    <c:v>Texas</c:v>
                  </c:pt>
                  <c:pt idx="44">
                    <c:v>Utah</c:v>
                  </c:pt>
                  <c:pt idx="45">
                    <c:v>Vermont</c:v>
                  </c:pt>
                  <c:pt idx="46">
                    <c:v>Virginia</c:v>
                  </c:pt>
                  <c:pt idx="47">
                    <c:v>Washington</c:v>
                  </c:pt>
                  <c:pt idx="48">
                    <c:v>West Virginia</c:v>
                  </c:pt>
                  <c:pt idx="49">
                    <c:v>Wisconsin</c:v>
                  </c:pt>
                  <c:pt idx="50">
                    <c:v>Wyoming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</c:lvl>
              </c:multiLvlStrCache>
            </c:multiLvlStrRef>
          </c:cat>
          <c:val>
            <c:numRef>
              <c:f>'Revised Stat Analysis'!$H$114:$H$164</c:f>
              <c:numCache>
                <c:formatCode>0.0000%</c:formatCode>
                <c:ptCount val="51"/>
                <c:pt idx="0">
                  <c:v>9.1209073897308967E-5</c:v>
                </c:pt>
                <c:pt idx="1">
                  <c:v>4.8762650715536231E-4</c:v>
                </c:pt>
                <c:pt idx="2">
                  <c:v>7.2461780799338606E-5</c:v>
                </c:pt>
                <c:pt idx="3">
                  <c:v>1.376954701124856E-4</c:v>
                </c:pt>
                <c:pt idx="4">
                  <c:v>9.7136613730048715E-6</c:v>
                </c:pt>
                <c:pt idx="5">
                  <c:v>6.4243805907062061E-5</c:v>
                </c:pt>
                <c:pt idx="6">
                  <c:v>9.5219272708127304E-5</c:v>
                </c:pt>
                <c:pt idx="7">
                  <c:v>4.3470474762764556E-4</c:v>
                </c:pt>
                <c:pt idx="8">
                  <c:v>6.9852605995246605E-4</c:v>
                </c:pt>
                <c:pt idx="9">
                  <c:v>2.005844423769192E-5</c:v>
                </c:pt>
                <c:pt idx="10">
                  <c:v>4.0821025500017978E-5</c:v>
                </c:pt>
                <c:pt idx="11">
                  <c:v>2.5379367698039046E-4</c:v>
                </c:pt>
                <c:pt idx="12">
                  <c:v>3.1162018351738789E-4</c:v>
                </c:pt>
                <c:pt idx="13">
                  <c:v>3.4136784232288233E-5</c:v>
                </c:pt>
                <c:pt idx="14">
                  <c:v>5.8757816581813351E-5</c:v>
                </c:pt>
                <c:pt idx="15">
                  <c:v>1.3160933914520252E-4</c:v>
                </c:pt>
                <c:pt idx="16">
                  <c:v>1.4436381730858607E-4</c:v>
                </c:pt>
                <c:pt idx="17">
                  <c:v>8.9413232280874974E-5</c:v>
                </c:pt>
                <c:pt idx="18">
                  <c:v>9.0392388380934954E-5</c:v>
                </c:pt>
                <c:pt idx="19">
                  <c:v>2.4432479270460305E-4</c:v>
                </c:pt>
                <c:pt idx="20">
                  <c:v>5.9960963032300154E-5</c:v>
                </c:pt>
                <c:pt idx="21">
                  <c:v>5.7000642411322471E-5</c:v>
                </c:pt>
                <c:pt idx="22">
                  <c:v>3.6095155901947872E-5</c:v>
                </c:pt>
                <c:pt idx="23">
                  <c:v>7.4210871231626498E-5</c:v>
                </c:pt>
                <c:pt idx="24">
                  <c:v>1.486623015011682E-4</c:v>
                </c:pt>
                <c:pt idx="25">
                  <c:v>6.921931173333789E-5</c:v>
                </c:pt>
                <c:pt idx="26">
                  <c:v>3.9254357207565982E-4</c:v>
                </c:pt>
                <c:pt idx="27">
                  <c:v>2.1358474933224462E-4</c:v>
                </c:pt>
                <c:pt idx="28">
                  <c:v>1.2743493678044689E-4</c:v>
                </c:pt>
                <c:pt idx="29">
                  <c:v>2.5097490748146492E-4</c:v>
                </c:pt>
                <c:pt idx="30">
                  <c:v>4.5822557479707724E-5</c:v>
                </c:pt>
                <c:pt idx="31">
                  <c:v>1.8709350273648598E-4</c:v>
                </c:pt>
                <c:pt idx="32">
                  <c:v>1.8670029193395096E-5</c:v>
                </c:pt>
                <c:pt idx="33">
                  <c:v>4.0545715790965371E-5</c:v>
                </c:pt>
                <c:pt idx="34">
                  <c:v>5.8385347264256436E-4</c:v>
                </c:pt>
                <c:pt idx="35">
                  <c:v>3.5144145417257867E-5</c:v>
                </c:pt>
                <c:pt idx="36">
                  <c:v>1.049095353621461E-4</c:v>
                </c:pt>
                <c:pt idx="37">
                  <c:v>1.0147951971770345E-4</c:v>
                </c:pt>
                <c:pt idx="38">
                  <c:v>2.9664594990035186E-5</c:v>
                </c:pt>
                <c:pt idx="39">
                  <c:v>3.5837007344622187E-4</c:v>
                </c:pt>
                <c:pt idx="40">
                  <c:v>7.9431247650167347E-5</c:v>
                </c:pt>
                <c:pt idx="41">
                  <c:v>6.1856387407951627E-4</c:v>
                </c:pt>
                <c:pt idx="42">
                  <c:v>5.8935044909531752E-5</c:v>
                </c:pt>
                <c:pt idx="43">
                  <c:v>1.7503066517417044E-5</c:v>
                </c:pt>
                <c:pt idx="44">
                  <c:v>1.7869464939339514E-4</c:v>
                </c:pt>
                <c:pt idx="45">
                  <c:v>6.1557556088646774E-4</c:v>
                </c:pt>
                <c:pt idx="46">
                  <c:v>4.9290130893950725E-5</c:v>
                </c:pt>
                <c:pt idx="47">
                  <c:v>6.3590430085033877E-5</c:v>
                </c:pt>
                <c:pt idx="48">
                  <c:v>2.0829234357848863E-4</c:v>
                </c:pt>
                <c:pt idx="49">
                  <c:v>6.3058051394025908E-5</c:v>
                </c:pt>
                <c:pt idx="50">
                  <c:v>7.3474043206940662E-4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F7-9F48-92DD-4426D70ED308}"/>
            </c:ext>
          </c:extLst>
        </c:ser>
        <c:ser>
          <c:idx val="6"/>
          <c:order val="6"/>
          <c:tx>
            <c:strRef>
              <c:f>'Revised Stat Analysis'!$I$113</c:f>
              <c:strCache>
                <c:ptCount val="1"/>
                <c:pt idx="0">
                  <c:v>55 - 64 years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multiLvlStrRef>
              <c:f>'Revised Stat Analysis'!$A$114:$B$164</c:f>
              <c:multiLvlStrCache>
                <c:ptCount val="51"/>
                <c:lvl>
                  <c:pt idx="0">
                    <c:v>Alabama</c:v>
                  </c:pt>
                  <c:pt idx="1">
                    <c:v>Alaska</c:v>
                  </c:pt>
                  <c:pt idx="2">
                    <c:v>Arizona</c:v>
                  </c:pt>
                  <c:pt idx="3">
                    <c:v>Arkansas</c:v>
                  </c:pt>
                  <c:pt idx="4">
                    <c:v>California</c:v>
                  </c:pt>
                  <c:pt idx="5">
                    <c:v>Colorado</c:v>
                  </c:pt>
                  <c:pt idx="6">
                    <c:v>Connecticut</c:v>
                  </c:pt>
                  <c:pt idx="7">
                    <c:v>Delaware</c:v>
                  </c:pt>
                  <c:pt idx="8">
                    <c:v>District of Columbia</c:v>
                  </c:pt>
                  <c:pt idx="9">
                    <c:v>Florida</c:v>
                  </c:pt>
                  <c:pt idx="10">
                    <c:v>Georgia</c:v>
                  </c:pt>
                  <c:pt idx="11">
                    <c:v>Hawaii</c:v>
                  </c:pt>
                  <c:pt idx="12">
                    <c:v>Idaho</c:v>
                  </c:pt>
                  <c:pt idx="13">
                    <c:v>Illinois</c:v>
                  </c:pt>
                  <c:pt idx="14">
                    <c:v>Indiana</c:v>
                  </c:pt>
                  <c:pt idx="15">
                    <c:v>Iowa</c:v>
                  </c:pt>
                  <c:pt idx="16">
                    <c:v>Kansas</c:v>
                  </c:pt>
                  <c:pt idx="17">
                    <c:v>Kentucky</c:v>
                  </c:pt>
                  <c:pt idx="18">
                    <c:v>Louisiana</c:v>
                  </c:pt>
                  <c:pt idx="19">
                    <c:v>Maine</c:v>
                  </c:pt>
                  <c:pt idx="20">
                    <c:v>Maryland</c:v>
                  </c:pt>
                  <c:pt idx="21">
                    <c:v>Massachusetts</c:v>
                  </c:pt>
                  <c:pt idx="22">
                    <c:v>Michigan</c:v>
                  </c:pt>
                  <c:pt idx="23">
                    <c:v>Minnesota</c:v>
                  </c:pt>
                  <c:pt idx="24">
                    <c:v>Mississippi</c:v>
                  </c:pt>
                  <c:pt idx="25">
                    <c:v>Missouri</c:v>
                  </c:pt>
                  <c:pt idx="26">
                    <c:v>Montana</c:v>
                  </c:pt>
                  <c:pt idx="27">
                    <c:v>Nebraska</c:v>
                  </c:pt>
                  <c:pt idx="28">
                    <c:v>Nevada</c:v>
                  </c:pt>
                  <c:pt idx="29">
                    <c:v>New Hampshire</c:v>
                  </c:pt>
                  <c:pt idx="30">
                    <c:v>New Jersey</c:v>
                  </c:pt>
                  <c:pt idx="31">
                    <c:v>New Mexico</c:v>
                  </c:pt>
                  <c:pt idx="32">
                    <c:v>New York</c:v>
                  </c:pt>
                  <c:pt idx="33">
                    <c:v>North Carolina</c:v>
                  </c:pt>
                  <c:pt idx="34">
                    <c:v>North Dakota</c:v>
                  </c:pt>
                  <c:pt idx="35">
                    <c:v>Ohio</c:v>
                  </c:pt>
                  <c:pt idx="36">
                    <c:v>Oklahoma</c:v>
                  </c:pt>
                  <c:pt idx="37">
                    <c:v>Oregon</c:v>
                  </c:pt>
                  <c:pt idx="38">
                    <c:v>Pennsylvania</c:v>
                  </c:pt>
                  <c:pt idx="39">
                    <c:v>Rhode Island</c:v>
                  </c:pt>
                  <c:pt idx="40">
                    <c:v>South Carolina</c:v>
                  </c:pt>
                  <c:pt idx="41">
                    <c:v>South Dakota</c:v>
                  </c:pt>
                  <c:pt idx="42">
                    <c:v>Tennessee</c:v>
                  </c:pt>
                  <c:pt idx="43">
                    <c:v>Texas</c:v>
                  </c:pt>
                  <c:pt idx="44">
                    <c:v>Utah</c:v>
                  </c:pt>
                  <c:pt idx="45">
                    <c:v>Vermont</c:v>
                  </c:pt>
                  <c:pt idx="46">
                    <c:v>Virginia</c:v>
                  </c:pt>
                  <c:pt idx="47">
                    <c:v>Washington</c:v>
                  </c:pt>
                  <c:pt idx="48">
                    <c:v>West Virginia</c:v>
                  </c:pt>
                  <c:pt idx="49">
                    <c:v>Wisconsin</c:v>
                  </c:pt>
                  <c:pt idx="50">
                    <c:v>Wyoming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</c:lvl>
              </c:multiLvlStrCache>
            </c:multiLvlStrRef>
          </c:cat>
          <c:val>
            <c:numRef>
              <c:f>'Revised Stat Analysis'!$I$114:$I$164</c:f>
              <c:numCache>
                <c:formatCode>0.0000%</c:formatCode>
                <c:ptCount val="51"/>
                <c:pt idx="0">
                  <c:v>1.6563306379134112E-4</c:v>
                </c:pt>
                <c:pt idx="1">
                  <c:v>6.4374443003704506E-4</c:v>
                </c:pt>
                <c:pt idx="2">
                  <c:v>1.0348564590596316E-4</c:v>
                </c:pt>
                <c:pt idx="3">
                  <c:v>1.6601254722364272E-4</c:v>
                </c:pt>
                <c:pt idx="4">
                  <c:v>1.1264188176664189E-4</c:v>
                </c:pt>
                <c:pt idx="5">
                  <c:v>9.8616875885921808E-5</c:v>
                </c:pt>
                <c:pt idx="6">
                  <c:v>1.0410604074348539E-4</c:v>
                </c:pt>
                <c:pt idx="7">
                  <c:v>4.820326023342218E-4</c:v>
                </c:pt>
                <c:pt idx="8">
                  <c:v>7.8958776063170607E-4</c:v>
                </c:pt>
                <c:pt idx="9">
                  <c:v>9.7255608205973964E-5</c:v>
                </c:pt>
                <c:pt idx="10">
                  <c:v>1.422307791393978E-4</c:v>
                </c:pt>
                <c:pt idx="11">
                  <c:v>3.2210025359998831E-4</c:v>
                </c:pt>
                <c:pt idx="12">
                  <c:v>2.8645215534028927E-4</c:v>
                </c:pt>
                <c:pt idx="13">
                  <c:v>1.2719880653270631E-4</c:v>
                </c:pt>
                <c:pt idx="14">
                  <c:v>1.066885879698517E-4</c:v>
                </c:pt>
                <c:pt idx="15">
                  <c:v>1.7439697112921245E-4</c:v>
                </c:pt>
                <c:pt idx="16">
                  <c:v>1.7474277130798677E-4</c:v>
                </c:pt>
                <c:pt idx="17">
                  <c:v>1.513447613666826E-4</c:v>
                </c:pt>
                <c:pt idx="18">
                  <c:v>1.4549756668737356E-4</c:v>
                </c:pt>
                <c:pt idx="19">
                  <c:v>3.0162280201007102E-4</c:v>
                </c:pt>
                <c:pt idx="20">
                  <c:v>9.0706815877521842E-5</c:v>
                </c:pt>
                <c:pt idx="21">
                  <c:v>8.1334179738600676E-5</c:v>
                </c:pt>
                <c:pt idx="22">
                  <c:v>1.1208269535854989E-4</c:v>
                </c:pt>
                <c:pt idx="23">
                  <c:v>9.2019349118407822E-5</c:v>
                </c:pt>
                <c:pt idx="24">
                  <c:v>2.1928919843179552E-4</c:v>
                </c:pt>
                <c:pt idx="25">
                  <c:v>1.1936671124065174E-4</c:v>
                </c:pt>
                <c:pt idx="26">
                  <c:v>4.2342742191674182E-4</c:v>
                </c:pt>
                <c:pt idx="27">
                  <c:v>2.5748640154904084E-4</c:v>
                </c:pt>
                <c:pt idx="28">
                  <c:v>2.0708814102115994E-4</c:v>
                </c:pt>
                <c:pt idx="29">
                  <c:v>3.2012236337365039E-4</c:v>
                </c:pt>
                <c:pt idx="30">
                  <c:v>7.541975711445356E-5</c:v>
                </c:pt>
                <c:pt idx="31">
                  <c:v>1.9891122652039702E-4</c:v>
                </c:pt>
                <c:pt idx="32">
                  <c:v>1.4388315215258402E-4</c:v>
                </c:pt>
                <c:pt idx="33">
                  <c:v>1.4327480947935801E-4</c:v>
                </c:pt>
                <c:pt idx="34">
                  <c:v>7.5568140503781776E-4</c:v>
                </c:pt>
                <c:pt idx="35">
                  <c:v>1.3455361346541758E-4</c:v>
                </c:pt>
                <c:pt idx="36">
                  <c:v>1.8577397466901615E-4</c:v>
                </c:pt>
                <c:pt idx="37">
                  <c:v>1.1926527122801778E-4</c:v>
                </c:pt>
                <c:pt idx="38">
                  <c:v>1.0508304941449979E-4</c:v>
                </c:pt>
                <c:pt idx="39">
                  <c:v>3.7940820626689259E-4</c:v>
                </c:pt>
                <c:pt idx="40">
                  <c:v>1.1723223485161682E-4</c:v>
                </c:pt>
                <c:pt idx="41">
                  <c:v>6.6167031710311129E-4</c:v>
                </c:pt>
                <c:pt idx="42">
                  <c:v>1.8479115933720989E-4</c:v>
                </c:pt>
                <c:pt idx="43">
                  <c:v>1.231104939943128E-4</c:v>
                </c:pt>
                <c:pt idx="44">
                  <c:v>2.2294298505878672E-4</c:v>
                </c:pt>
                <c:pt idx="45">
                  <c:v>6.6446005077820084E-4</c:v>
                </c:pt>
                <c:pt idx="46">
                  <c:v>9.9358988032970631E-5</c:v>
                </c:pt>
                <c:pt idx="47">
                  <c:v>7.5032019937748429E-5</c:v>
                </c:pt>
                <c:pt idx="48">
                  <c:v>2.4298102054746978E-4</c:v>
                </c:pt>
                <c:pt idx="49">
                  <c:v>9.0243763544977458E-5</c:v>
                </c:pt>
                <c:pt idx="50">
                  <c:v>7.8791300083185282E-4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0F7-9F48-92DD-4426D70ED308}"/>
            </c:ext>
          </c:extLst>
        </c:ser>
        <c:ser>
          <c:idx val="7"/>
          <c:order val="7"/>
          <c:tx>
            <c:strRef>
              <c:f>'Revised Stat Analysis'!$J$113</c:f>
              <c:strCache>
                <c:ptCount val="1"/>
                <c:pt idx="0">
                  <c:v>Over 65 years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multiLvlStrRef>
              <c:f>'Revised Stat Analysis'!$A$114:$B$164</c:f>
              <c:multiLvlStrCache>
                <c:ptCount val="51"/>
                <c:lvl>
                  <c:pt idx="0">
                    <c:v>Alabama</c:v>
                  </c:pt>
                  <c:pt idx="1">
                    <c:v>Alaska</c:v>
                  </c:pt>
                  <c:pt idx="2">
                    <c:v>Arizona</c:v>
                  </c:pt>
                  <c:pt idx="3">
                    <c:v>Arkansas</c:v>
                  </c:pt>
                  <c:pt idx="4">
                    <c:v>California</c:v>
                  </c:pt>
                  <c:pt idx="5">
                    <c:v>Colorado</c:v>
                  </c:pt>
                  <c:pt idx="6">
                    <c:v>Connecticut</c:v>
                  </c:pt>
                  <c:pt idx="7">
                    <c:v>Delaware</c:v>
                  </c:pt>
                  <c:pt idx="8">
                    <c:v>District of Columbia</c:v>
                  </c:pt>
                  <c:pt idx="9">
                    <c:v>Florida</c:v>
                  </c:pt>
                  <c:pt idx="10">
                    <c:v>Georgia</c:v>
                  </c:pt>
                  <c:pt idx="11">
                    <c:v>Hawaii</c:v>
                  </c:pt>
                  <c:pt idx="12">
                    <c:v>Idaho</c:v>
                  </c:pt>
                  <c:pt idx="13">
                    <c:v>Illinois</c:v>
                  </c:pt>
                  <c:pt idx="14">
                    <c:v>Indiana</c:v>
                  </c:pt>
                  <c:pt idx="15">
                    <c:v>Iowa</c:v>
                  </c:pt>
                  <c:pt idx="16">
                    <c:v>Kansas</c:v>
                  </c:pt>
                  <c:pt idx="17">
                    <c:v>Kentucky</c:v>
                  </c:pt>
                  <c:pt idx="18">
                    <c:v>Louisiana</c:v>
                  </c:pt>
                  <c:pt idx="19">
                    <c:v>Maine</c:v>
                  </c:pt>
                  <c:pt idx="20">
                    <c:v>Maryland</c:v>
                  </c:pt>
                  <c:pt idx="21">
                    <c:v>Massachusetts</c:v>
                  </c:pt>
                  <c:pt idx="22">
                    <c:v>Michigan</c:v>
                  </c:pt>
                  <c:pt idx="23">
                    <c:v>Minnesota</c:v>
                  </c:pt>
                  <c:pt idx="24">
                    <c:v>Mississippi</c:v>
                  </c:pt>
                  <c:pt idx="25">
                    <c:v>Missouri</c:v>
                  </c:pt>
                  <c:pt idx="26">
                    <c:v>Montana</c:v>
                  </c:pt>
                  <c:pt idx="27">
                    <c:v>Nebraska</c:v>
                  </c:pt>
                  <c:pt idx="28">
                    <c:v>Nevada</c:v>
                  </c:pt>
                  <c:pt idx="29">
                    <c:v>New Hampshire</c:v>
                  </c:pt>
                  <c:pt idx="30">
                    <c:v>New Jersey</c:v>
                  </c:pt>
                  <c:pt idx="31">
                    <c:v>New Mexico</c:v>
                  </c:pt>
                  <c:pt idx="32">
                    <c:v>New York</c:v>
                  </c:pt>
                  <c:pt idx="33">
                    <c:v>North Carolina</c:v>
                  </c:pt>
                  <c:pt idx="34">
                    <c:v>North Dakota</c:v>
                  </c:pt>
                  <c:pt idx="35">
                    <c:v>Ohio</c:v>
                  </c:pt>
                  <c:pt idx="36">
                    <c:v>Oklahoma</c:v>
                  </c:pt>
                  <c:pt idx="37">
                    <c:v>Oregon</c:v>
                  </c:pt>
                  <c:pt idx="38">
                    <c:v>Pennsylvania</c:v>
                  </c:pt>
                  <c:pt idx="39">
                    <c:v>Rhode Island</c:v>
                  </c:pt>
                  <c:pt idx="40">
                    <c:v>South Carolina</c:v>
                  </c:pt>
                  <c:pt idx="41">
                    <c:v>South Dakota</c:v>
                  </c:pt>
                  <c:pt idx="42">
                    <c:v>Tennessee</c:v>
                  </c:pt>
                  <c:pt idx="43">
                    <c:v>Texas</c:v>
                  </c:pt>
                  <c:pt idx="44">
                    <c:v>Utah</c:v>
                  </c:pt>
                  <c:pt idx="45">
                    <c:v>Vermont</c:v>
                  </c:pt>
                  <c:pt idx="46">
                    <c:v>Virginia</c:v>
                  </c:pt>
                  <c:pt idx="47">
                    <c:v>Washington</c:v>
                  </c:pt>
                  <c:pt idx="48">
                    <c:v>West Virginia</c:v>
                  </c:pt>
                  <c:pt idx="49">
                    <c:v>Wisconsin</c:v>
                  </c:pt>
                  <c:pt idx="50">
                    <c:v>Wyoming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</c:lvl>
              </c:multiLvlStrCache>
            </c:multiLvlStrRef>
          </c:cat>
          <c:val>
            <c:numRef>
              <c:f>'Revised Stat Analysis'!$J$114:$J$164</c:f>
              <c:numCache>
                <c:formatCode>0.0000%</c:formatCode>
                <c:ptCount val="51"/>
                <c:pt idx="0">
                  <c:v>1.2093938504546288E-3</c:v>
                </c:pt>
                <c:pt idx="1">
                  <c:v>2.8534108181364347E-3</c:v>
                </c:pt>
                <c:pt idx="2">
                  <c:v>6.7996613028753602E-4</c:v>
                </c:pt>
                <c:pt idx="3">
                  <c:v>1.3871129329638323E-3</c:v>
                </c:pt>
                <c:pt idx="4">
                  <c:v>1.1768723951342255E-3</c:v>
                </c:pt>
                <c:pt idx="5">
                  <c:v>7.8192851043713872E-4</c:v>
                </c:pt>
                <c:pt idx="6">
                  <c:v>1.0687501287847628E-3</c:v>
                </c:pt>
                <c:pt idx="7">
                  <c:v>1.2541415276475564E-3</c:v>
                </c:pt>
                <c:pt idx="8">
                  <c:v>2.1883569415659964E-3</c:v>
                </c:pt>
                <c:pt idx="9">
                  <c:v>6.2315677234731179E-4</c:v>
                </c:pt>
                <c:pt idx="10">
                  <c:v>1.0774584913639282E-3</c:v>
                </c:pt>
                <c:pt idx="11">
                  <c:v>1.8219907016656866E-3</c:v>
                </c:pt>
                <c:pt idx="12">
                  <c:v>9.9200030136507747E-4</c:v>
                </c:pt>
                <c:pt idx="13">
                  <c:v>1.2267775484791493E-3</c:v>
                </c:pt>
                <c:pt idx="14">
                  <c:v>1.0342543681614836E-3</c:v>
                </c:pt>
                <c:pt idx="15">
                  <c:v>1.2807217123834991E-3</c:v>
                </c:pt>
                <c:pt idx="16">
                  <c:v>1.417015144181422E-3</c:v>
                </c:pt>
                <c:pt idx="17">
                  <c:v>1.3461193666197604E-3</c:v>
                </c:pt>
                <c:pt idx="18">
                  <c:v>1.1048682371301132E-3</c:v>
                </c:pt>
                <c:pt idx="19">
                  <c:v>1.077093696849994E-3</c:v>
                </c:pt>
                <c:pt idx="20">
                  <c:v>1.1321271083883173E-3</c:v>
                </c:pt>
                <c:pt idx="21">
                  <c:v>1.3186401992322887E-3</c:v>
                </c:pt>
                <c:pt idx="22">
                  <c:v>1.043508034451679E-3</c:v>
                </c:pt>
                <c:pt idx="23">
                  <c:v>8.257167323058981E-4</c:v>
                </c:pt>
                <c:pt idx="24">
                  <c:v>1.4678222511688844E-3</c:v>
                </c:pt>
                <c:pt idx="25">
                  <c:v>1.3141674787623405E-3</c:v>
                </c:pt>
                <c:pt idx="26">
                  <c:v>1.3191668363026954E-3</c:v>
                </c:pt>
                <c:pt idx="27">
                  <c:v>1.2683252541205732E-3</c:v>
                </c:pt>
                <c:pt idx="28">
                  <c:v>1.1256006056460024E-3</c:v>
                </c:pt>
                <c:pt idx="29">
                  <c:v>1.2628088947092345E-3</c:v>
                </c:pt>
                <c:pt idx="30">
                  <c:v>8.7387259667396136E-4</c:v>
                </c:pt>
                <c:pt idx="31">
                  <c:v>9.3519488995938817E-4</c:v>
                </c:pt>
                <c:pt idx="32">
                  <c:v>1.5002672577471149E-3</c:v>
                </c:pt>
                <c:pt idx="33">
                  <c:v>1.2325636586870074E-3</c:v>
                </c:pt>
                <c:pt idx="34">
                  <c:v>2.0092589884909123E-3</c:v>
                </c:pt>
                <c:pt idx="35">
                  <c:v>1.1420302634972787E-3</c:v>
                </c:pt>
                <c:pt idx="36">
                  <c:v>1.0859874572709388E-3</c:v>
                </c:pt>
                <c:pt idx="37">
                  <c:v>6.6562127752021528E-4</c:v>
                </c:pt>
                <c:pt idx="38">
                  <c:v>1.1452844584141958E-3</c:v>
                </c:pt>
                <c:pt idx="39">
                  <c:v>1.3588221652026933E-3</c:v>
                </c:pt>
                <c:pt idx="40">
                  <c:v>8.8655630939436856E-4</c:v>
                </c:pt>
                <c:pt idx="41">
                  <c:v>1.9331003628865534E-3</c:v>
                </c:pt>
                <c:pt idx="42">
                  <c:v>1.4367674985893523E-3</c:v>
                </c:pt>
                <c:pt idx="43">
                  <c:v>9.1531403124616524E-4</c:v>
                </c:pt>
                <c:pt idx="44">
                  <c:v>1.0451758635821535E-3</c:v>
                </c:pt>
                <c:pt idx="45">
                  <c:v>1.8111760519057714E-3</c:v>
                </c:pt>
                <c:pt idx="46">
                  <c:v>1.1588517101745255E-3</c:v>
                </c:pt>
                <c:pt idx="47">
                  <c:v>7.1841384830346534E-4</c:v>
                </c:pt>
                <c:pt idx="48">
                  <c:v>1.3084090613572068E-3</c:v>
                </c:pt>
                <c:pt idx="49">
                  <c:v>1.0983304341474025E-3</c:v>
                </c:pt>
                <c:pt idx="50">
                  <c:v>2.4722710155749817E-3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0F7-9F48-92DD-4426D70ED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6113951"/>
        <c:axId val="595565087"/>
      </c:lineChart>
      <c:catAx>
        <c:axId val="876113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565087"/>
        <c:crosses val="autoZero"/>
        <c:auto val="1"/>
        <c:lblAlgn val="ctr"/>
        <c:lblOffset val="100"/>
        <c:noMultiLvlLbl val="0"/>
      </c:catAx>
      <c:valAx>
        <c:axId val="59556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11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[1.8 Conducting Statistical Analyses.xlsx]Death Rates by Year!PivotTable9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'Death Rates by Year'!$P$2</c:f>
              <c:strCache>
                <c:ptCount val="1"/>
                <c:pt idx="0">
                  <c:v>Average of Under 5 years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'Death Rates by Year'!$O$3:$O$12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'Death Rates by Year'!$P$3:$P$12</c:f>
              <c:numCache>
                <c:formatCode>0.0000%</c:formatCode>
                <c:ptCount val="9"/>
                <c:pt idx="0">
                  <c:v>7.4274522922544381E-4</c:v>
                </c:pt>
                <c:pt idx="1">
                  <c:v>8.0553169161670863E-4</c:v>
                </c:pt>
                <c:pt idx="2">
                  <c:v>7.5721807085803779E-4</c:v>
                </c:pt>
                <c:pt idx="3">
                  <c:v>7.893498546355796E-4</c:v>
                </c:pt>
                <c:pt idx="4">
                  <c:v>7.8860746235033486E-4</c:v>
                </c:pt>
                <c:pt idx="5">
                  <c:v>8.3004526365011374E-4</c:v>
                </c:pt>
                <c:pt idx="6">
                  <c:v>8.6102385981557978E-4</c:v>
                </c:pt>
                <c:pt idx="7">
                  <c:v>8.5403182938461936E-4</c:v>
                </c:pt>
                <c:pt idx="8">
                  <c:v>7.8251110115453153E-4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1-5940-924F-3C096FB260F7}"/>
            </c:ext>
          </c:extLst>
        </c:ser>
        <c:ser>
          <c:idx val="1"/>
          <c:order val="1"/>
          <c:tx>
            <c:strRef>
              <c:f>'Death Rates by Year'!$Q$2</c:f>
              <c:strCache>
                <c:ptCount val="1"/>
                <c:pt idx="0">
                  <c:v>Average of 5 - 14 years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'Death Rates by Year'!$O$3:$O$12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'Death Rates by Year'!$Q$3:$Q$12</c:f>
              <c:numCache>
                <c:formatCode>0.0000%</c:formatCode>
                <c:ptCount val="9"/>
                <c:pt idx="0">
                  <c:v>2.2945002177505723E-4</c:v>
                </c:pt>
                <c:pt idx="1">
                  <c:v>2.1820207850866435E-4</c:v>
                </c:pt>
                <c:pt idx="2">
                  <c:v>2.0693971298496209E-4</c:v>
                </c:pt>
                <c:pt idx="3">
                  <c:v>1.974545944684605E-4</c:v>
                </c:pt>
                <c:pt idx="4">
                  <c:v>2.2919676170134553E-4</c:v>
                </c:pt>
                <c:pt idx="5">
                  <c:v>2.2513425006948456E-4</c:v>
                </c:pt>
                <c:pt idx="6">
                  <c:v>1.9434100153096199E-4</c:v>
                </c:pt>
                <c:pt idx="7">
                  <c:v>2.0937680366559539E-4</c:v>
                </c:pt>
                <c:pt idx="8">
                  <c:v>2.0759954407618698E-4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1-5940-924F-3C096FB260F7}"/>
            </c:ext>
          </c:extLst>
        </c:ser>
        <c:ser>
          <c:idx val="2"/>
          <c:order val="2"/>
          <c:tx>
            <c:strRef>
              <c:f>'Death Rates by Year'!$R$2</c:f>
              <c:strCache>
                <c:ptCount val="1"/>
                <c:pt idx="0">
                  <c:v>Average of 15 - 24 years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'Death Rates by Year'!$O$3:$O$12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'Death Rates by Year'!$R$3:$R$12</c:f>
              <c:numCache>
                <c:formatCode>0.0000%</c:formatCode>
                <c:ptCount val="9"/>
                <c:pt idx="0">
                  <c:v>1.6786552738616353E-4</c:v>
                </c:pt>
                <c:pt idx="1">
                  <c:v>1.7054848483169074E-4</c:v>
                </c:pt>
                <c:pt idx="2">
                  <c:v>1.7079331042093394E-4</c:v>
                </c:pt>
                <c:pt idx="3">
                  <c:v>1.8998778206182762E-4</c:v>
                </c:pt>
                <c:pt idx="4">
                  <c:v>1.9736958699600017E-4</c:v>
                </c:pt>
                <c:pt idx="5">
                  <c:v>1.9017317386056339E-4</c:v>
                </c:pt>
                <c:pt idx="6">
                  <c:v>1.8411891766572795E-4</c:v>
                </c:pt>
                <c:pt idx="7">
                  <c:v>1.8915116828731481E-4</c:v>
                </c:pt>
                <c:pt idx="8">
                  <c:v>1.8334534689966509E-4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B1-5940-924F-3C096FB260F7}"/>
            </c:ext>
          </c:extLst>
        </c:ser>
        <c:ser>
          <c:idx val="3"/>
          <c:order val="3"/>
          <c:tx>
            <c:strRef>
              <c:f>'Death Rates by Year'!$S$2</c:f>
              <c:strCache>
                <c:ptCount val="1"/>
                <c:pt idx="0">
                  <c:v>Average of 25 - 34 years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'Death Rates by Year'!$O$3:$O$12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'Death Rates by Year'!$S$3:$S$12</c:f>
              <c:numCache>
                <c:formatCode>0.0000%</c:formatCode>
                <c:ptCount val="9"/>
                <c:pt idx="0">
                  <c:v>1.9252556867033156E-4</c:v>
                </c:pt>
                <c:pt idx="1">
                  <c:v>2.0396358212085099E-4</c:v>
                </c:pt>
                <c:pt idx="2">
                  <c:v>1.8370861600971501E-4</c:v>
                </c:pt>
                <c:pt idx="3">
                  <c:v>1.8584096904184221E-4</c:v>
                </c:pt>
                <c:pt idx="4">
                  <c:v>1.9618829892124263E-4</c:v>
                </c:pt>
                <c:pt idx="5">
                  <c:v>1.963849952216328E-4</c:v>
                </c:pt>
                <c:pt idx="6">
                  <c:v>1.9735633372558716E-4</c:v>
                </c:pt>
                <c:pt idx="7">
                  <c:v>1.9491206878261705E-4</c:v>
                </c:pt>
                <c:pt idx="8">
                  <c:v>1.6263153990927413E-4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B1-5940-924F-3C096FB260F7}"/>
            </c:ext>
          </c:extLst>
        </c:ser>
        <c:ser>
          <c:idx val="4"/>
          <c:order val="4"/>
          <c:tx>
            <c:strRef>
              <c:f>'Death Rates by Year'!$T$2</c:f>
              <c:strCache>
                <c:ptCount val="1"/>
                <c:pt idx="0">
                  <c:v>Average of 35 - 44 years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'Death Rates by Year'!$O$3:$O$12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'Death Rates by Year'!$T$3:$T$12</c:f>
              <c:numCache>
                <c:formatCode>0.0000%</c:formatCode>
                <c:ptCount val="9"/>
                <c:pt idx="0">
                  <c:v>1.9330248050965931E-4</c:v>
                </c:pt>
                <c:pt idx="1">
                  <c:v>1.9258355807910679E-4</c:v>
                </c:pt>
                <c:pt idx="2">
                  <c:v>2.0056893108784897E-4</c:v>
                </c:pt>
                <c:pt idx="3">
                  <c:v>2.0130470768886429E-4</c:v>
                </c:pt>
                <c:pt idx="4">
                  <c:v>2.003789516635375E-4</c:v>
                </c:pt>
                <c:pt idx="5">
                  <c:v>2.0532803966480734E-4</c:v>
                </c:pt>
                <c:pt idx="6">
                  <c:v>2.2416939073675724E-4</c:v>
                </c:pt>
                <c:pt idx="7">
                  <c:v>2.0902902403958104E-4</c:v>
                </c:pt>
                <c:pt idx="8">
                  <c:v>2.1431148319689359E-4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B1-5940-924F-3C096FB260F7}"/>
            </c:ext>
          </c:extLst>
        </c:ser>
        <c:ser>
          <c:idx val="5"/>
          <c:order val="5"/>
          <c:tx>
            <c:strRef>
              <c:f>'Death Rates by Year'!$U$2</c:f>
              <c:strCache>
                <c:ptCount val="1"/>
                <c:pt idx="0">
                  <c:v>Average of 45 - 54 years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'Death Rates by Year'!$O$3:$O$12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'Death Rates by Year'!$U$3:$U$12</c:f>
              <c:numCache>
                <c:formatCode>0.0000%</c:formatCode>
                <c:ptCount val="9"/>
                <c:pt idx="0">
                  <c:v>1.7683024463726194E-4</c:v>
                </c:pt>
                <c:pt idx="1">
                  <c:v>1.6797215626150239E-4</c:v>
                </c:pt>
                <c:pt idx="2">
                  <c:v>1.8030406700671718E-4</c:v>
                </c:pt>
                <c:pt idx="3">
                  <c:v>1.604437064819477E-4</c:v>
                </c:pt>
                <c:pt idx="4">
                  <c:v>1.8877269883301232E-4</c:v>
                </c:pt>
                <c:pt idx="5">
                  <c:v>1.8740573651491974E-4</c:v>
                </c:pt>
                <c:pt idx="6">
                  <c:v>1.8274333850466868E-4</c:v>
                </c:pt>
                <c:pt idx="7">
                  <c:v>1.925978780627853E-4</c:v>
                </c:pt>
                <c:pt idx="8">
                  <c:v>1.8092976235245203E-4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B1-5940-924F-3C096FB260F7}"/>
            </c:ext>
          </c:extLst>
        </c:ser>
        <c:ser>
          <c:idx val="6"/>
          <c:order val="6"/>
          <c:tx>
            <c:strRef>
              <c:f>'Death Rates by Year'!$V$2</c:f>
              <c:strCache>
                <c:ptCount val="1"/>
                <c:pt idx="0">
                  <c:v>Average of 55 - 64 years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'Death Rates by Year'!$O$3:$O$12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'Death Rates by Year'!$V$3:$V$12</c:f>
              <c:numCache>
                <c:formatCode>0.0000%</c:formatCode>
                <c:ptCount val="9"/>
                <c:pt idx="0">
                  <c:v>2.5658584738555727E-4</c:v>
                </c:pt>
                <c:pt idx="1">
                  <c:v>2.4391649055642813E-4</c:v>
                </c:pt>
                <c:pt idx="2">
                  <c:v>2.3443395954897764E-4</c:v>
                </c:pt>
                <c:pt idx="3">
                  <c:v>2.1605945201696945E-4</c:v>
                </c:pt>
                <c:pt idx="4">
                  <c:v>2.3503901358611036E-4</c:v>
                </c:pt>
                <c:pt idx="5">
                  <c:v>2.4963136050440155E-4</c:v>
                </c:pt>
                <c:pt idx="6">
                  <c:v>2.3072486776533452E-4</c:v>
                </c:pt>
                <c:pt idx="7">
                  <c:v>2.476442968911101E-4</c:v>
                </c:pt>
                <c:pt idx="8">
                  <c:v>2.3158805951609747E-4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B1-5940-924F-3C096FB260F7}"/>
            </c:ext>
          </c:extLst>
        </c:ser>
        <c:ser>
          <c:idx val="7"/>
          <c:order val="7"/>
          <c:tx>
            <c:strRef>
              <c:f>'Death Rates by Year'!$W$2</c:f>
              <c:strCache>
                <c:ptCount val="1"/>
                <c:pt idx="0">
                  <c:v>Average of Over 65 years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'Death Rates by Year'!$O$3:$O$12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'Death Rates by Year'!$W$3:$W$12</c:f>
              <c:numCache>
                <c:formatCode>0.0000%</c:formatCode>
                <c:ptCount val="9"/>
                <c:pt idx="0">
                  <c:v>1.3069640582681868E-3</c:v>
                </c:pt>
                <c:pt idx="1">
                  <c:v>1.2926110217542587E-3</c:v>
                </c:pt>
                <c:pt idx="2">
                  <c:v>1.3392776344511876E-3</c:v>
                </c:pt>
                <c:pt idx="3">
                  <c:v>1.2541213970260546E-3</c:v>
                </c:pt>
                <c:pt idx="4">
                  <c:v>1.3355265350105949E-3</c:v>
                </c:pt>
                <c:pt idx="5">
                  <c:v>1.2734980213348636E-3</c:v>
                </c:pt>
                <c:pt idx="6">
                  <c:v>1.3256592867109168E-3</c:v>
                </c:pt>
                <c:pt idx="7">
                  <c:v>1.100019408958331E-3</c:v>
                </c:pt>
                <c:pt idx="8">
                  <c:v>1.1878810121624857E-3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DB1-5940-924F-3C096FB260F7}"/>
            </c:ext>
          </c:extLst>
        </c:ser>
        <c:ser>
          <c:idx val="8"/>
          <c:order val="8"/>
          <c:tx>
            <c:strRef>
              <c:f>'Death Rates by Year'!$X$2</c:f>
              <c:strCache>
                <c:ptCount val="1"/>
                <c:pt idx="0">
                  <c:v>Average of Total Population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'Death Rates by Year'!$O$3:$O$12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'Death Rates by Year'!$X$3:$X$12</c:f>
              <c:numCache>
                <c:formatCode>0.0000%</c:formatCode>
                <c:ptCount val="9"/>
                <c:pt idx="0">
                  <c:v>4.0119639329817683E-4</c:v>
                </c:pt>
                <c:pt idx="1">
                  <c:v>3.9840178014574601E-4</c:v>
                </c:pt>
                <c:pt idx="2">
                  <c:v>4.012333204596101E-4</c:v>
                </c:pt>
                <c:pt idx="3">
                  <c:v>3.9138604095140364E-4</c:v>
                </c:pt>
                <c:pt idx="4">
                  <c:v>4.1984987968076538E-4</c:v>
                </c:pt>
                <c:pt idx="5">
                  <c:v>4.1583444206607029E-4</c:v>
                </c:pt>
                <c:pt idx="6">
                  <c:v>4.2558211181150177E-4</c:v>
                </c:pt>
                <c:pt idx="7">
                  <c:v>4.0025559331058184E-4</c:v>
                </c:pt>
                <c:pt idx="8">
                  <c:v>4.0353067895194423E-4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E9-DF4B-A41F-EDA9D3F40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8856175"/>
        <c:axId val="988508799"/>
      </c:lineChart>
      <c:catAx>
        <c:axId val="1378856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508799"/>
        <c:crosses val="autoZero"/>
        <c:auto val="1"/>
        <c:lblAlgn val="ctr"/>
        <c:lblOffset val="100"/>
        <c:noMultiLvlLbl val="0"/>
      </c:catAx>
      <c:valAx>
        <c:axId val="98850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85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[1.8 Conducting Statistical Analyses.xlsx]Death Rates by Year!PivotTable9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'Death Rates by Year'!$P$2</c:f>
              <c:strCache>
                <c:ptCount val="1"/>
                <c:pt idx="0">
                  <c:v>Average of Under 5 years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'Death Rates by Year'!$O$3:$O$12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'Death Rates by Year'!$P$3:$P$12</c:f>
              <c:numCache>
                <c:formatCode>0.0000%</c:formatCode>
                <c:ptCount val="9"/>
                <c:pt idx="0">
                  <c:v>7.4274522922544381E-4</c:v>
                </c:pt>
                <c:pt idx="1">
                  <c:v>8.0553169161670863E-4</c:v>
                </c:pt>
                <c:pt idx="2">
                  <c:v>7.5721807085803779E-4</c:v>
                </c:pt>
                <c:pt idx="3">
                  <c:v>7.893498546355796E-4</c:v>
                </c:pt>
                <c:pt idx="4">
                  <c:v>7.8860746235033486E-4</c:v>
                </c:pt>
                <c:pt idx="5">
                  <c:v>8.3004526365011374E-4</c:v>
                </c:pt>
                <c:pt idx="6">
                  <c:v>8.6102385981557978E-4</c:v>
                </c:pt>
                <c:pt idx="7">
                  <c:v>8.5403182938461936E-4</c:v>
                </c:pt>
                <c:pt idx="8">
                  <c:v>7.8251110115453153E-4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FD-4349-A6D9-D79FDA81D33B}"/>
            </c:ext>
          </c:extLst>
        </c:ser>
        <c:ser>
          <c:idx val="1"/>
          <c:order val="1"/>
          <c:tx>
            <c:strRef>
              <c:f>'Death Rates by Year'!$Q$2</c:f>
              <c:strCache>
                <c:ptCount val="1"/>
                <c:pt idx="0">
                  <c:v>Average of 5 - 14 years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'Death Rates by Year'!$O$3:$O$12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'Death Rates by Year'!$Q$3:$Q$12</c:f>
              <c:numCache>
                <c:formatCode>0.0000%</c:formatCode>
                <c:ptCount val="9"/>
                <c:pt idx="0">
                  <c:v>2.2945002177505723E-4</c:v>
                </c:pt>
                <c:pt idx="1">
                  <c:v>2.1820207850866435E-4</c:v>
                </c:pt>
                <c:pt idx="2">
                  <c:v>2.0693971298496209E-4</c:v>
                </c:pt>
                <c:pt idx="3">
                  <c:v>1.974545944684605E-4</c:v>
                </c:pt>
                <c:pt idx="4">
                  <c:v>2.2919676170134553E-4</c:v>
                </c:pt>
                <c:pt idx="5">
                  <c:v>2.2513425006948456E-4</c:v>
                </c:pt>
                <c:pt idx="6">
                  <c:v>1.9434100153096199E-4</c:v>
                </c:pt>
                <c:pt idx="7">
                  <c:v>2.0937680366559539E-4</c:v>
                </c:pt>
                <c:pt idx="8">
                  <c:v>2.0759954407618698E-4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FD-4349-A6D9-D79FDA81D33B}"/>
            </c:ext>
          </c:extLst>
        </c:ser>
        <c:ser>
          <c:idx val="2"/>
          <c:order val="2"/>
          <c:tx>
            <c:strRef>
              <c:f>'Death Rates by Year'!$R$2</c:f>
              <c:strCache>
                <c:ptCount val="1"/>
                <c:pt idx="0">
                  <c:v>Average of 15 - 24 years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'Death Rates by Year'!$O$3:$O$12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'Death Rates by Year'!$R$3:$R$12</c:f>
              <c:numCache>
                <c:formatCode>0.0000%</c:formatCode>
                <c:ptCount val="9"/>
                <c:pt idx="0">
                  <c:v>1.6786552738616353E-4</c:v>
                </c:pt>
                <c:pt idx="1">
                  <c:v>1.7054848483169074E-4</c:v>
                </c:pt>
                <c:pt idx="2">
                  <c:v>1.7079331042093394E-4</c:v>
                </c:pt>
                <c:pt idx="3">
                  <c:v>1.8998778206182762E-4</c:v>
                </c:pt>
                <c:pt idx="4">
                  <c:v>1.9736958699600017E-4</c:v>
                </c:pt>
                <c:pt idx="5">
                  <c:v>1.9017317386056339E-4</c:v>
                </c:pt>
                <c:pt idx="6">
                  <c:v>1.8411891766572795E-4</c:v>
                </c:pt>
                <c:pt idx="7">
                  <c:v>1.8915116828731481E-4</c:v>
                </c:pt>
                <c:pt idx="8">
                  <c:v>1.8334534689966509E-4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FD-4349-A6D9-D79FDA81D33B}"/>
            </c:ext>
          </c:extLst>
        </c:ser>
        <c:ser>
          <c:idx val="3"/>
          <c:order val="3"/>
          <c:tx>
            <c:strRef>
              <c:f>'Death Rates by Year'!$S$2</c:f>
              <c:strCache>
                <c:ptCount val="1"/>
                <c:pt idx="0">
                  <c:v>Average of 25 - 34 years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'Death Rates by Year'!$O$3:$O$12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'Death Rates by Year'!$S$3:$S$12</c:f>
              <c:numCache>
                <c:formatCode>0.0000%</c:formatCode>
                <c:ptCount val="9"/>
                <c:pt idx="0">
                  <c:v>1.9252556867033156E-4</c:v>
                </c:pt>
                <c:pt idx="1">
                  <c:v>2.0396358212085099E-4</c:v>
                </c:pt>
                <c:pt idx="2">
                  <c:v>1.8370861600971501E-4</c:v>
                </c:pt>
                <c:pt idx="3">
                  <c:v>1.8584096904184221E-4</c:v>
                </c:pt>
                <c:pt idx="4">
                  <c:v>1.9618829892124263E-4</c:v>
                </c:pt>
                <c:pt idx="5">
                  <c:v>1.963849952216328E-4</c:v>
                </c:pt>
                <c:pt idx="6">
                  <c:v>1.9735633372558716E-4</c:v>
                </c:pt>
                <c:pt idx="7">
                  <c:v>1.9491206878261705E-4</c:v>
                </c:pt>
                <c:pt idx="8">
                  <c:v>1.6263153990927413E-4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FD-4349-A6D9-D79FDA81D33B}"/>
            </c:ext>
          </c:extLst>
        </c:ser>
        <c:ser>
          <c:idx val="4"/>
          <c:order val="4"/>
          <c:tx>
            <c:strRef>
              <c:f>'Death Rates by Year'!$T$2</c:f>
              <c:strCache>
                <c:ptCount val="1"/>
                <c:pt idx="0">
                  <c:v>Average of 35 - 44 years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'Death Rates by Year'!$O$3:$O$12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'Death Rates by Year'!$T$3:$T$12</c:f>
              <c:numCache>
                <c:formatCode>0.0000%</c:formatCode>
                <c:ptCount val="9"/>
                <c:pt idx="0">
                  <c:v>1.9330248050965931E-4</c:v>
                </c:pt>
                <c:pt idx="1">
                  <c:v>1.9258355807910679E-4</c:v>
                </c:pt>
                <c:pt idx="2">
                  <c:v>2.0056893108784897E-4</c:v>
                </c:pt>
                <c:pt idx="3">
                  <c:v>2.0130470768886429E-4</c:v>
                </c:pt>
                <c:pt idx="4">
                  <c:v>2.003789516635375E-4</c:v>
                </c:pt>
                <c:pt idx="5">
                  <c:v>2.0532803966480734E-4</c:v>
                </c:pt>
                <c:pt idx="6">
                  <c:v>2.2416939073675724E-4</c:v>
                </c:pt>
                <c:pt idx="7">
                  <c:v>2.0902902403958104E-4</c:v>
                </c:pt>
                <c:pt idx="8">
                  <c:v>2.1431148319689359E-4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FD-4349-A6D9-D79FDA81D33B}"/>
            </c:ext>
          </c:extLst>
        </c:ser>
        <c:ser>
          <c:idx val="5"/>
          <c:order val="5"/>
          <c:tx>
            <c:strRef>
              <c:f>'Death Rates by Year'!$U$2</c:f>
              <c:strCache>
                <c:ptCount val="1"/>
                <c:pt idx="0">
                  <c:v>Average of 45 - 54 years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'Death Rates by Year'!$O$3:$O$12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'Death Rates by Year'!$U$3:$U$12</c:f>
              <c:numCache>
                <c:formatCode>0.0000%</c:formatCode>
                <c:ptCount val="9"/>
                <c:pt idx="0">
                  <c:v>1.7683024463726194E-4</c:v>
                </c:pt>
                <c:pt idx="1">
                  <c:v>1.6797215626150239E-4</c:v>
                </c:pt>
                <c:pt idx="2">
                  <c:v>1.8030406700671718E-4</c:v>
                </c:pt>
                <c:pt idx="3">
                  <c:v>1.604437064819477E-4</c:v>
                </c:pt>
                <c:pt idx="4">
                  <c:v>1.8877269883301232E-4</c:v>
                </c:pt>
                <c:pt idx="5">
                  <c:v>1.8740573651491974E-4</c:v>
                </c:pt>
                <c:pt idx="6">
                  <c:v>1.8274333850466868E-4</c:v>
                </c:pt>
                <c:pt idx="7">
                  <c:v>1.925978780627853E-4</c:v>
                </c:pt>
                <c:pt idx="8">
                  <c:v>1.8092976235245203E-4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FD-4349-A6D9-D79FDA81D33B}"/>
            </c:ext>
          </c:extLst>
        </c:ser>
        <c:ser>
          <c:idx val="6"/>
          <c:order val="6"/>
          <c:tx>
            <c:strRef>
              <c:f>'Death Rates by Year'!$V$2</c:f>
              <c:strCache>
                <c:ptCount val="1"/>
                <c:pt idx="0">
                  <c:v>Average of 55 - 64 years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'Death Rates by Year'!$O$3:$O$12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'Death Rates by Year'!$V$3:$V$12</c:f>
              <c:numCache>
                <c:formatCode>0.0000%</c:formatCode>
                <c:ptCount val="9"/>
                <c:pt idx="0">
                  <c:v>2.5658584738555727E-4</c:v>
                </c:pt>
                <c:pt idx="1">
                  <c:v>2.4391649055642813E-4</c:v>
                </c:pt>
                <c:pt idx="2">
                  <c:v>2.3443395954897764E-4</c:v>
                </c:pt>
                <c:pt idx="3">
                  <c:v>2.1605945201696945E-4</c:v>
                </c:pt>
                <c:pt idx="4">
                  <c:v>2.3503901358611036E-4</c:v>
                </c:pt>
                <c:pt idx="5">
                  <c:v>2.4963136050440155E-4</c:v>
                </c:pt>
                <c:pt idx="6">
                  <c:v>2.3072486776533452E-4</c:v>
                </c:pt>
                <c:pt idx="7">
                  <c:v>2.476442968911101E-4</c:v>
                </c:pt>
                <c:pt idx="8">
                  <c:v>2.3158805951609747E-4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CFD-4349-A6D9-D79FDA81D33B}"/>
            </c:ext>
          </c:extLst>
        </c:ser>
        <c:ser>
          <c:idx val="7"/>
          <c:order val="7"/>
          <c:tx>
            <c:strRef>
              <c:f>'Death Rates by Year'!$W$2</c:f>
              <c:strCache>
                <c:ptCount val="1"/>
                <c:pt idx="0">
                  <c:v>Average of Over 65 years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'Death Rates by Year'!$O$3:$O$12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'Death Rates by Year'!$W$3:$W$12</c:f>
              <c:numCache>
                <c:formatCode>0.0000%</c:formatCode>
                <c:ptCount val="9"/>
                <c:pt idx="0">
                  <c:v>1.3069640582681868E-3</c:v>
                </c:pt>
                <c:pt idx="1">
                  <c:v>1.2926110217542587E-3</c:v>
                </c:pt>
                <c:pt idx="2">
                  <c:v>1.3392776344511876E-3</c:v>
                </c:pt>
                <c:pt idx="3">
                  <c:v>1.2541213970260546E-3</c:v>
                </c:pt>
                <c:pt idx="4">
                  <c:v>1.3355265350105949E-3</c:v>
                </c:pt>
                <c:pt idx="5">
                  <c:v>1.2734980213348636E-3</c:v>
                </c:pt>
                <c:pt idx="6">
                  <c:v>1.3256592867109168E-3</c:v>
                </c:pt>
                <c:pt idx="7">
                  <c:v>1.100019408958331E-3</c:v>
                </c:pt>
                <c:pt idx="8">
                  <c:v>1.1878810121624857E-3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CFD-4349-A6D9-D79FDA81D33B}"/>
            </c:ext>
          </c:extLst>
        </c:ser>
        <c:ser>
          <c:idx val="8"/>
          <c:order val="8"/>
          <c:tx>
            <c:strRef>
              <c:f>'Death Rates by Year'!$X$2</c:f>
              <c:strCache>
                <c:ptCount val="1"/>
                <c:pt idx="0">
                  <c:v>Average of Total Population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'Death Rates by Year'!$O$3:$O$12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'Death Rates by Year'!$X$3:$X$12</c:f>
              <c:numCache>
                <c:formatCode>0.0000%</c:formatCode>
                <c:ptCount val="9"/>
                <c:pt idx="0">
                  <c:v>4.0119639329817683E-4</c:v>
                </c:pt>
                <c:pt idx="1">
                  <c:v>3.9840178014574601E-4</c:v>
                </c:pt>
                <c:pt idx="2">
                  <c:v>4.012333204596101E-4</c:v>
                </c:pt>
                <c:pt idx="3">
                  <c:v>3.9138604095140364E-4</c:v>
                </c:pt>
                <c:pt idx="4">
                  <c:v>4.1984987968076538E-4</c:v>
                </c:pt>
                <c:pt idx="5">
                  <c:v>4.1583444206607029E-4</c:v>
                </c:pt>
                <c:pt idx="6">
                  <c:v>4.2558211181150177E-4</c:v>
                </c:pt>
                <c:pt idx="7">
                  <c:v>4.0025559331058184E-4</c:v>
                </c:pt>
                <c:pt idx="8">
                  <c:v>4.0353067895194423E-4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B8-8C45-83CA-F30A7E832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8856175"/>
        <c:axId val="988508799"/>
      </c:lineChart>
      <c:catAx>
        <c:axId val="1378856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508799"/>
        <c:crosses val="autoZero"/>
        <c:auto val="1"/>
        <c:lblAlgn val="ctr"/>
        <c:lblOffset val="100"/>
        <c:noMultiLvlLbl val="0"/>
      </c:catAx>
      <c:valAx>
        <c:axId val="98850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85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45</xdr:row>
      <xdr:rowOff>31750</xdr:rowOff>
    </xdr:from>
    <xdr:to>
      <xdr:col>7</xdr:col>
      <xdr:colOff>812800</xdr:colOff>
      <xdr:row>55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1BD47E-0813-6BFD-D11F-FC59FFDBB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444500</xdr:colOff>
      <xdr:row>58</xdr:row>
      <xdr:rowOff>0</xdr:rowOff>
    </xdr:from>
    <xdr:to>
      <xdr:col>10</xdr:col>
      <xdr:colOff>914400</xdr:colOff>
      <xdr:row>84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0BDA97-F332-6C3C-06AD-E0287CEA6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774700</xdr:colOff>
      <xdr:row>118</xdr:row>
      <xdr:rowOff>190500</xdr:rowOff>
    </xdr:from>
    <xdr:to>
      <xdr:col>23</xdr:col>
      <xdr:colOff>723900</xdr:colOff>
      <xdr:row>149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052F61-F8F2-72D4-2B5A-2C28F6AAF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165100</xdr:colOff>
      <xdr:row>166</xdr:row>
      <xdr:rowOff>63500</xdr:rowOff>
    </xdr:from>
    <xdr:to>
      <xdr:col>15</xdr:col>
      <xdr:colOff>749300</xdr:colOff>
      <xdr:row>184</xdr:row>
      <xdr:rowOff>146050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102C966-971D-4748-A432-E5424B12D1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927100</xdr:colOff>
      <xdr:row>14</xdr:row>
      <xdr:rowOff>6350</xdr:rowOff>
    </xdr:from>
    <xdr:to>
      <xdr:col>20</xdr:col>
      <xdr:colOff>1536700</xdr:colOff>
      <xdr:row>32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76CC0B-6B2A-E6DD-F3C4-C82351327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deline Gamache" id="{7D729593-8D7C-ED4C-B7BB-80F9E308CA9B}" userId="d1fb9a237b354423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deline Gamache" refreshedDate="44952.628244791667" createdVersion="8" refreshedVersion="8" minRefreshableVersion="3" recordCount="463" xr:uid="{9E91826D-99BB-0A41-94C4-3761C9B3E3C1}">
  <cacheSource type="worksheet">
    <worksheetSource ref="B2:AK1048576" sheet="Integrated Data"/>
  </cacheSource>
  <cacheFields count="33">
    <cacheField name="Combined Key" numFmtId="0">
      <sharedItems containsBlank="1" count="461">
        <s v="Alabama, 2009"/>
        <s v="Alabama, 2010"/>
        <s v="Alabama, 2011"/>
        <s v="Alabama, 2012"/>
        <s v="Alabama, 2013"/>
        <s v="Alabama, 2014"/>
        <s v="Alabama, 2015"/>
        <s v="Alabama, 2016"/>
        <s v="Alabama, 2017"/>
        <s v="Alaska, 2009"/>
        <s v="Alaska, 2010"/>
        <s v="Alaska, 2011"/>
        <s v="Alaska, 2012"/>
        <s v="Alaska, 2013"/>
        <s v="Alaska, 2014"/>
        <s v="Alaska, 2015"/>
        <s v="Alaska, 2016"/>
        <s v="Alaska, 2017"/>
        <s v="Arizona, 2009"/>
        <s v="Arizona, 2010"/>
        <s v="Arizona, 2011"/>
        <s v="Arizona, 2012"/>
        <s v="Arizona, 2013"/>
        <s v="Arizona, 2014"/>
        <s v="Arizona, 2015"/>
        <s v="Arizona, 2016"/>
        <s v="Arizona, 2017"/>
        <s v="Arkansas, 2009"/>
        <s v="Arkansas, 2010"/>
        <s v="Arkansas, 2011"/>
        <s v="Arkansas, 2012"/>
        <s v="Arkansas, 2013"/>
        <s v="Arkansas, 2014"/>
        <s v="Arkansas, 2015"/>
        <s v="Arkansas, 2016"/>
        <s v="Arkansas, 2017"/>
        <s v="California, 2009"/>
        <s v="California, 2010"/>
        <s v="California, 2011"/>
        <s v="California, 2012"/>
        <s v="California, 2013"/>
        <s v="California, 2014"/>
        <s v="California, 2015"/>
        <s v="California, 2016"/>
        <s v="California, 2017"/>
        <s v="Colorado, 2009"/>
        <s v="Colorado, 2010"/>
        <s v="Colorado, 2011"/>
        <s v="Colorado, 2012"/>
        <s v="Colorado, 2013"/>
        <s v="Colorado, 2014"/>
        <s v="Colorado, 2015"/>
        <s v="Colorado, 2016"/>
        <s v="Colorado, 2017"/>
        <s v="Connecticut, 2009"/>
        <s v="Connecticut, 2010"/>
        <s v="Connecticut, 2011"/>
        <s v="Connecticut, 2012"/>
        <s v="Connecticut, 2013"/>
        <s v="Connecticut, 2014"/>
        <s v="Connecticut, 2015"/>
        <s v="Connecticut, 2016"/>
        <s v="Connecticut, 2017"/>
        <s v="Delaware, 2009"/>
        <s v="Delaware, 2010"/>
        <s v="Delaware, 2011"/>
        <s v="Delaware, 2012"/>
        <s v="Delaware, 2013"/>
        <s v="Delaware, 2014"/>
        <s v="Delaware, 2015"/>
        <s v="Delaware, 2016"/>
        <s v="Delaware, 2017"/>
        <s v="District of Columbia, 2009"/>
        <s v="District of Columbia, 2010"/>
        <s v="District of Columbia, 2011"/>
        <s v="District of Columbia, 2012"/>
        <s v="District of Columbia, 2013"/>
        <s v="District of Columbia, 2014"/>
        <s v="District of Columbia, 2015"/>
        <s v="District of Columbia, 2016"/>
        <s v="District of Columbia, 2017"/>
        <s v="Florida, 2009"/>
        <s v="Florida, 2010"/>
        <s v="Florida, 2011"/>
        <s v="Florida, 2012"/>
        <s v="Florida, 2013"/>
        <s v="Florida, 2014"/>
        <s v="Florida, 2015"/>
        <s v="Florida, 2016"/>
        <s v="Florida, 2017"/>
        <s v="Georgia, 2009"/>
        <s v="Georgia, 2010"/>
        <s v="Georgia, 2011"/>
        <s v="Georgia, 2012"/>
        <s v="Georgia, 2013"/>
        <s v="Georgia, 2014"/>
        <s v="Georgia, 2015"/>
        <s v="Georgia, 2016"/>
        <s v="Georgia, 2017"/>
        <s v="Hawaii, 2009"/>
        <s v="Hawaii, 2010"/>
        <s v="Hawaii, 2011"/>
        <s v="Hawaii, 2012"/>
        <s v="Hawaii, 2013"/>
        <s v="Hawaii, 2014"/>
        <s v="Hawaii, 2015"/>
        <s v="Hawaii, 2016"/>
        <s v="Hawaii, 2017"/>
        <s v="Idaho, 2009"/>
        <s v="Idaho, 2010"/>
        <s v="Idaho, 2011"/>
        <s v="Idaho, 2012"/>
        <s v="Idaho, 2013"/>
        <s v="Idaho, 2014"/>
        <s v="Idaho, 2015"/>
        <s v="Idaho, 2016"/>
        <s v="Idaho, 2017"/>
        <s v="Illinois, 2009"/>
        <s v="Illinois, 2010"/>
        <s v="Illinois, 2011"/>
        <s v="Illinois, 2012"/>
        <s v="Illinois, 2013"/>
        <s v="Illinois, 2014"/>
        <s v="Illinois, 2015"/>
        <s v="Illinois, 2016"/>
        <s v="Illinois, 2017"/>
        <s v="Indiana, 2009"/>
        <s v="Indiana, 2010"/>
        <s v="Indiana, 2011"/>
        <s v="Indiana, 2012"/>
        <s v="Indiana, 2013"/>
        <s v="Indiana, 2014"/>
        <s v="Indiana, 2015"/>
        <s v="Indiana, 2016"/>
        <s v="Indiana, 2017"/>
        <s v="Iowa, 2009"/>
        <s v="Iowa, 2010"/>
        <s v="Iowa, 2011"/>
        <s v="Iowa, 2012"/>
        <s v="Iowa, 2013"/>
        <s v="Iowa, 2014"/>
        <s v="Iowa, 2015"/>
        <s v="Iowa, 2016"/>
        <s v="Iowa, 2017"/>
        <s v="Kansas, 2009"/>
        <s v="Kansas, 2010"/>
        <s v="Kansas, 2011"/>
        <s v="Kansas, 2012"/>
        <s v="Kansas, 2013"/>
        <s v="Kansas, 2014"/>
        <s v="Kansas, 2015"/>
        <s v="Kansas, 2016"/>
        <s v="Kansas, 2017"/>
        <s v="Kentucky, 2009"/>
        <s v="Kentucky, 2010"/>
        <s v="Kentucky, 2011"/>
        <s v="Kentucky, 2012"/>
        <s v="Kentucky, 2013"/>
        <s v="Kentucky, 2014"/>
        <s v="Kentucky, 2015"/>
        <s v="Kentucky, 2016"/>
        <s v="Kentucky, 2017"/>
        <s v="Louisiana, 2009"/>
        <s v="Louisiana, 2010"/>
        <s v="Louisiana, 2011"/>
        <s v="Louisiana, 2012"/>
        <s v="Louisiana, 2013"/>
        <s v="Louisiana, 2014"/>
        <s v="Louisiana, 2015"/>
        <s v="Louisiana, 2016"/>
        <s v="Louisiana, 2017"/>
        <s v="Maine, 2009"/>
        <s v="Maine, 2010"/>
        <s v="Maine, 2011"/>
        <s v="Maine, 2012"/>
        <s v="Maine, 2013"/>
        <s v="Maine, 2014"/>
        <s v="Maine, 2015"/>
        <s v="Maine, 2016"/>
        <s v="Maine, 2017"/>
        <s v="Maryland, 2009"/>
        <s v="Maryland, 2010"/>
        <s v="Maryland, 2011"/>
        <s v="Maryland, 2012"/>
        <s v="Maryland, 2013"/>
        <s v="Maryland, 2014"/>
        <s v="Maryland, 2015"/>
        <s v="Maryland, 2016"/>
        <s v="Maryland, 2017"/>
        <s v="Massachusetts, 2009"/>
        <s v="Massachusetts, 2010"/>
        <s v="Massachusetts, 2011"/>
        <s v="Massachusetts, 2012"/>
        <s v="Massachusetts, 2013"/>
        <s v="Massachusetts, 2014"/>
        <s v="Massachusetts, 2015"/>
        <s v="Massachusetts, 2016"/>
        <s v="Massachusetts, 2017"/>
        <s v="Michigan, 2009"/>
        <s v="Michigan, 2010"/>
        <s v="Michigan, 2011"/>
        <s v="Michigan, 2012"/>
        <s v="Michigan, 2013"/>
        <s v="Michigan, 2014"/>
        <s v="Michigan, 2015"/>
        <s v="Michigan, 2016"/>
        <s v="Michigan, 2017"/>
        <s v="Minnesota, 2009"/>
        <s v="Minnesota, 2010"/>
        <s v="Minnesota, 2011"/>
        <s v="Minnesota, 2012"/>
        <s v="Minnesota, 2013"/>
        <s v="Minnesota, 2014"/>
        <s v="Minnesota, 2015"/>
        <s v="Minnesota, 2016"/>
        <s v="Minnesota, 2017"/>
        <s v="Mississippi, 2009"/>
        <s v="Mississippi, 2010"/>
        <s v="Mississippi, 2011"/>
        <s v="Mississippi, 2012"/>
        <s v="Mississippi, 2013"/>
        <s v="Mississippi, 2014"/>
        <s v="Mississippi, 2015"/>
        <s v="Mississippi, 2016"/>
        <s v="Mississippi, 2017"/>
        <s v="Missouri, 2009"/>
        <s v="Missouri, 2010"/>
        <s v="Missouri, 2011"/>
        <s v="Missouri, 2012"/>
        <s v="Missouri, 2013"/>
        <s v="Missouri, 2014"/>
        <s v="Missouri, 2015"/>
        <s v="Missouri, 2016"/>
        <s v="Missouri, 2017"/>
        <s v="Montana, 2009"/>
        <s v="Montana, 2010"/>
        <s v="Montana, 2011"/>
        <s v="Montana, 2012"/>
        <s v="Montana, 2013"/>
        <s v="Montana, 2014"/>
        <s v="Montana, 2015"/>
        <s v="Montana, 2016"/>
        <s v="Montana, 2017"/>
        <s v="Nebraska, 2009"/>
        <s v="Nebraska, 2010"/>
        <s v="Nebraska, 2011"/>
        <s v="Nebraska, 2012"/>
        <s v="Nebraska, 2013"/>
        <s v="Nebraska, 2014"/>
        <s v="Nebraska, 2015"/>
        <s v="Nebraska, 2016"/>
        <s v="Nebraska, 2017"/>
        <s v="Nevada, 2009"/>
        <s v="Nevada, 2010"/>
        <s v="Nevada, 2011"/>
        <s v="Nevada, 2012"/>
        <s v="Nevada, 2013"/>
        <s v="Nevada, 2014"/>
        <s v="Nevada, 2015"/>
        <s v="Nevada, 2016"/>
        <s v="Nevada, 2017"/>
        <s v="New Hampshire, 2009"/>
        <s v="New Hampshire, 2010"/>
        <s v="New Hampshire, 2011"/>
        <s v="New Hampshire, 2012"/>
        <s v="New Hampshire, 2013"/>
        <s v="New Hampshire, 2014"/>
        <s v="New Hampshire, 2015"/>
        <s v="New Hampshire, 2016"/>
        <s v="New Hampshire, 2017"/>
        <s v="New Jersey, 2009"/>
        <s v="New Jersey, 2010"/>
        <s v="New Jersey, 2011"/>
        <s v="New Jersey, 2012"/>
        <s v="New Jersey, 2013"/>
        <s v="New Jersey, 2014"/>
        <s v="New Jersey, 2015"/>
        <s v="New Jersey, 2016"/>
        <s v="New Jersey, 2017"/>
        <s v="New Mexico, 2009"/>
        <s v="New Mexico, 2010"/>
        <s v="New Mexico, 2011"/>
        <s v="New Mexico, 2012"/>
        <s v="New Mexico, 2013"/>
        <s v="New Mexico, 2014"/>
        <s v="New Mexico, 2015"/>
        <s v="New Mexico, 2016"/>
        <s v="New Mexico, 2017"/>
        <s v="New York, 2009"/>
        <s v="New York, 2010"/>
        <s v="New York, 2011"/>
        <s v="New York, 2012"/>
        <s v="New York, 2013"/>
        <s v="New York, 2014"/>
        <s v="New York, 2015"/>
        <s v="New York, 2016"/>
        <s v="New York, 2017"/>
        <s v="North Carolina, 2009"/>
        <s v="North Carolina, 2010"/>
        <s v="North Carolina, 2011"/>
        <s v="North Carolina, 2012"/>
        <s v="North Carolina, 2013"/>
        <s v="North Carolina, 2014"/>
        <s v="North Carolina, 2015"/>
        <s v="North Carolina, 2016"/>
        <s v="North Carolina, 2017"/>
        <s v="North Dakota, 2009"/>
        <s v="North Dakota, 2010"/>
        <s v="North Dakota, 2011"/>
        <s v="North Dakota, 2012"/>
        <s v="North Dakota, 2013"/>
        <s v="North Dakota, 2014"/>
        <s v="North Dakota, 2015"/>
        <s v="North Dakota, 2016"/>
        <s v="North Dakota, 2017"/>
        <s v="Ohio, 2009"/>
        <s v="Ohio, 2010"/>
        <s v="Ohio, 2011"/>
        <s v="Ohio, 2012"/>
        <s v="Ohio, 2013"/>
        <s v="Ohio, 2014"/>
        <s v="Ohio, 2015"/>
        <s v="Ohio, 2016"/>
        <s v="Ohio, 2017"/>
        <s v="Oklahoma, 2009"/>
        <s v="Oklahoma, 2010"/>
        <s v="Oklahoma, 2011"/>
        <s v="Oklahoma, 2012"/>
        <s v="Oklahoma, 2013"/>
        <s v="Oklahoma, 2014"/>
        <s v="Oklahoma, 2015"/>
        <s v="Oklahoma, 2016"/>
        <s v="Oklahoma, 2017"/>
        <s v="Oregon, 2009"/>
        <s v="Oregon, 2010"/>
        <s v="Oregon, 2011"/>
        <s v="Oregon, 2012"/>
        <s v="Oregon, 2013"/>
        <s v="Oregon, 2014"/>
        <s v="Oregon, 2015"/>
        <s v="Oregon, 2016"/>
        <s v="Oregon, 2017"/>
        <s v="Pennsylvania, 2009"/>
        <s v="Pennsylvania, 2010"/>
        <s v="Pennsylvania, 2011"/>
        <s v="Pennsylvania, 2012"/>
        <s v="Pennsylvania, 2013"/>
        <s v="Pennsylvania, 2014"/>
        <s v="Pennsylvania, 2015"/>
        <s v="Pennsylvania, 2016"/>
        <s v="Pennsylvania, 2017"/>
        <s v="Rhode Island, 2009"/>
        <s v="Rhode Island, 2010"/>
        <s v="Rhode Island, 2011"/>
        <s v="Rhode Island, 2012"/>
        <s v="Rhode Island, 2013"/>
        <s v="Rhode Island, 2014"/>
        <s v="Rhode Island, 2015"/>
        <s v="Rhode Island, 2016"/>
        <s v="Rhode Island, 2017"/>
        <s v="South Carolina, 2009"/>
        <s v="South Carolina, 2010"/>
        <s v="South Carolina, 2011"/>
        <s v="South Carolina, 2012"/>
        <s v="South Carolina, 2013"/>
        <s v="South Carolina, 2014"/>
        <s v="South Carolina, 2015"/>
        <s v="South Carolina, 2016"/>
        <s v="South Carolina, 2017"/>
        <s v="South Dakota, 2009"/>
        <s v="South Dakota, 2010"/>
        <s v="South Dakota, 2011"/>
        <s v="South Dakota, 2012"/>
        <s v="South Dakota, 2013"/>
        <s v="South Dakota, 2014"/>
        <s v="South Dakota, 2015"/>
        <s v="South Dakota, 2016"/>
        <s v="South Dakota, 2017"/>
        <s v="Tennessee, 2009"/>
        <s v="Tennessee, 2010"/>
        <s v="Tennessee, 2011"/>
        <s v="Tennessee, 2012"/>
        <s v="Tennessee, 2013"/>
        <s v="Tennessee, 2014"/>
        <s v="Tennessee, 2015"/>
        <s v="Tennessee, 2016"/>
        <s v="Tennessee, 2017"/>
        <s v="Texas, 2009"/>
        <s v="Texas, 2010"/>
        <s v="Texas, 2011"/>
        <s v="Texas, 2012"/>
        <s v="Texas, 2013"/>
        <s v="Texas, 2014"/>
        <s v="Texas, 2015"/>
        <s v="Texas, 2016"/>
        <s v="Texas, 2017"/>
        <s v="Utah, 2009"/>
        <s v="Utah, 2010"/>
        <s v="Utah, 2011"/>
        <s v="Utah, 2012"/>
        <s v="Utah, 2013"/>
        <s v="Utah, 2014"/>
        <s v="Utah, 2015"/>
        <s v="Utah, 2016"/>
        <s v="Utah, 2017"/>
        <s v="Vermont, 2009"/>
        <s v="Vermont, 2010"/>
        <s v="Vermont, 2011"/>
        <s v="Vermont, 2012"/>
        <s v="Vermont, 2013"/>
        <s v="Vermont, 2014"/>
        <s v="Vermont, 2015"/>
        <s v="Vermont, 2016"/>
        <s v="Vermont, 2017"/>
        <s v="Virginia, 2009"/>
        <s v="Virginia, 2010"/>
        <s v="Virginia, 2011"/>
        <s v="Virginia, 2012"/>
        <s v="Virginia, 2013"/>
        <s v="Virginia, 2014"/>
        <s v="Virginia, 2015"/>
        <s v="Virginia, 2016"/>
        <s v="Virginia, 2017"/>
        <s v="Washington, 2009"/>
        <s v="Washington, 2010"/>
        <s v="Washington, 2011"/>
        <s v="Washington, 2012"/>
        <s v="Washington, 2013"/>
        <s v="Washington, 2014"/>
        <s v="Washington, 2015"/>
        <s v="Washington, 2016"/>
        <s v="Washington, 2017"/>
        <s v="West Virginia, 2009"/>
        <s v="West Virginia, 2010"/>
        <s v="West Virginia, 2011"/>
        <s v="West Virginia, 2012"/>
        <s v="West Virginia, 2013"/>
        <s v="West Virginia, 2014"/>
        <s v="West Virginia, 2015"/>
        <s v="West Virginia, 2016"/>
        <s v="West Virginia, 2017"/>
        <s v="Wisconsin, 2009"/>
        <s v="Wisconsin, 2010"/>
        <s v="Wisconsin, 2011"/>
        <s v="Wisconsin, 2012"/>
        <s v="Wisconsin, 2013"/>
        <s v="Wisconsin, 2014"/>
        <s v="Wisconsin, 2015"/>
        <s v="Wisconsin, 2016"/>
        <s v="Wisconsin, 2017"/>
        <s v="Wyoming, 2009"/>
        <s v="Wyoming, 2010"/>
        <s v="Wyoming, 2011"/>
        <s v="Wyoming, 2012"/>
        <s v="Wyoming, 2013"/>
        <s v="Wyoming, 2014"/>
        <s v="Wyoming, 2015"/>
        <s v="Wyoming, 2016"/>
        <s v="Wyoming, 2017"/>
        <s v="Grand Totals"/>
        <m/>
      </sharedItems>
      <fieldGroup par="32"/>
    </cacheField>
    <cacheField name="Under 5 years" numFmtId="0">
      <sharedItems containsString="0" containsBlank="1" containsNumber="1" minValue="24254.453999999998" maxValue="177303732.02900022" count="461">
        <n v="307928.86300000001"/>
        <n v="301921.90100000001"/>
        <n v="302645.11100000015"/>
        <n v="302847.39999999997"/>
        <n v="290870.39500000008"/>
        <n v="280763.57899999997"/>
        <n v="270692.09499999997"/>
        <n v="275133.25300000003"/>
        <n v="276368"/>
        <n v="52103.368999999999"/>
        <n v="50438.073999999993"/>
        <n v="49320.758000000002"/>
        <n v="49808.383000000002"/>
        <n v="51998.602000000014"/>
        <n v="46005.01400000001"/>
        <n v="50094.328999999991"/>
        <n v="50552.801999999989"/>
        <n v="51140"/>
        <n v="500512.114"/>
        <n v="462606.62300000002"/>
        <n v="454131.86400000012"/>
        <n v="455863.22200000007"/>
        <n v="447025.81299999997"/>
        <n v="438431.64299999992"/>
        <n v="424856.47899999999"/>
        <n v="427120.03400000004"/>
        <n v="430289"/>
        <n v="198959.60400000005"/>
        <n v="193750.10000000006"/>
        <n v="192485.815"/>
        <n v="189051.89600000001"/>
        <n v="188726.81399999998"/>
        <n v="173233.12300000005"/>
        <n v="179631.53100000002"/>
        <n v="171521.45599999995"/>
        <n v="181025"/>
        <n v="2705685.9460000009"/>
        <n v="2535634.203999999"/>
        <n v="2549625.0319999997"/>
        <n v="2537045.1020000004"/>
        <n v="2520077.2250000001"/>
        <n v="2525748.9230000009"/>
        <n v="2509918.56"/>
        <n v="2495086.9609999997"/>
        <n v="2464389"/>
        <n v="352170.75300000014"/>
        <n v="337468.978"/>
        <n v="341927.0129999998"/>
        <n v="332292.17200000008"/>
        <n v="336966.73399999982"/>
        <n v="327905.65800000005"/>
        <n v="331074.33"/>
        <n v="327758.6339999999"/>
        <n v="322790"/>
        <n v="212558.02899999998"/>
        <n v="205283.99900000001"/>
        <n v="203157.07199999999"/>
        <n v="199318.37699999998"/>
        <n v="197304.91999999998"/>
        <n v="194081.70499999999"/>
        <n v="191428.15599999999"/>
        <n v="188741.39800000002"/>
        <n v="186188"/>
        <n v="58270.941999999995"/>
        <n v="55855.555999999997"/>
        <n v="55769.298000000003"/>
        <n v="56156.893000000004"/>
        <n v="56145.642"/>
        <n v="55963.097000000002"/>
        <n v="55605.577000000005"/>
        <n v="55711.476000000002"/>
        <n v="55282"/>
        <n v="35894.413"/>
        <n v="32142"/>
        <n v="33261.480000000003"/>
        <n v="34528.262999999999"/>
        <n v="36542.889000000003"/>
        <n v="38657.896000000001"/>
        <n v="40144.008000000002"/>
        <n v="42176.576000000001"/>
        <n v="43607"/>
        <n v="1145650.9979999999"/>
        <n v="1080836.835"/>
        <n v="1073654.807"/>
        <n v="1058097.4350000003"/>
        <n v="1057005.1019999993"/>
        <n v="1065821.46"/>
        <n v="1059585.5889999999"/>
        <n v="1089713.246"/>
        <n v="1099797"/>
        <n v="727810.33900000027"/>
        <n v="684582.38200000057"/>
        <n v="679333.37300000002"/>
        <n v="668779.02"/>
        <n v="664131.05300000019"/>
        <n v="645999.88000000024"/>
        <n v="642174.49"/>
        <n v="632313.38799999969"/>
        <n v="617683"/>
        <n v="86680.740999999995"/>
        <n v="86252.421000000002"/>
        <n v="87273.002000000008"/>
        <n v="88387.760999999999"/>
        <n v="88924.034"/>
        <n v="89518.225999999995"/>
        <n v="91491.915999999997"/>
        <n v="92158.558000000019"/>
        <n v="91417"/>
        <n v="118308.21899999997"/>
        <n v="117531.72699999997"/>
        <n v="118195.25499999998"/>
        <n v="117963.488"/>
        <n v="117186.89000000001"/>
        <n v="105305.61700000001"/>
        <n v="106045.37800000004"/>
        <n v="104928.70999999999"/>
        <n v="100125"/>
        <n v="892111.46400000039"/>
        <n v="844052.18199999991"/>
        <n v="826826.70300000021"/>
        <n v="826641.96000000031"/>
        <n v="807263.59800000023"/>
        <n v="792432.07699999993"/>
        <n v="781640.65500000003"/>
        <n v="776121.96900000004"/>
        <n v="766302"/>
        <n v="441193.0959999999"/>
        <n v="434220.701"/>
        <n v="413324.31099999987"/>
        <n v="413214.62900000013"/>
        <n v="414121.54400000005"/>
        <n v="405766.90000000026"/>
        <n v="391287.80000000005"/>
        <n v="397808.516"/>
        <n v="406671"/>
        <n v="194872.17199999999"/>
        <n v="190348.39"/>
        <n v="186854.58799999996"/>
        <n v="193429.39699999991"/>
        <n v="185985.31499999997"/>
        <n v="175728.29699999999"/>
        <n v="182165.25799999989"/>
        <n v="173932.6460000001"/>
        <n v="169114"/>
        <n v="198379.46799999996"/>
        <n v="193043.56899999996"/>
        <n v="194623.44399999999"/>
        <n v="198921.17200000005"/>
        <n v="189131.59999999998"/>
        <n v="190660.546"/>
        <n v="190646.193"/>
        <n v="188425.10900000005"/>
        <n v="184170"/>
        <n v="282636.46099999995"/>
        <n v="262336.82700000005"/>
        <n v="264708.25300000014"/>
        <n v="271303.23900000006"/>
        <n v="261979.14200000008"/>
        <n v="256071.18600000005"/>
        <n v="260585.73000000004"/>
        <n v="252546.34199999995"/>
        <n v="241145"/>
        <n v="310127.76799999992"/>
        <n v="304474.06900000002"/>
        <n v="309364.402"/>
        <n v="301761.88900000002"/>
        <n v="295377.44399999996"/>
        <n v="299934.027"/>
        <n v="294835.37799999991"/>
        <n v="291428.78000000003"/>
        <n v="289816"/>
        <n v="70908.907999999996"/>
        <n v="69854.609000000011"/>
        <n v="70427.85500000001"/>
        <n v="67997.368999999992"/>
        <n v="67206.489000000001"/>
        <n v="65956.34199999999"/>
        <n v="64944.401000000005"/>
        <n v="61962.506999999998"/>
        <n v="61065"/>
        <n v="376457.23900000006"/>
        <n v="365794.34299999994"/>
        <n v="362843.81699999992"/>
        <n v="365907.95699999994"/>
        <n v="364820.08800000005"/>
        <n v="366246.83200000011"/>
        <n v="367816.799"/>
        <n v="362932.74400000001"/>
        <n v="363031"/>
        <n v="384502.80899999995"/>
        <n v="367201.01999999996"/>
        <n v="366558.07400000002"/>
        <n v="366924.87400000007"/>
        <n v="365746.65100000001"/>
        <n v="365071.283"/>
        <n v="363716.66799999995"/>
        <n v="363626.19200000004"/>
        <n v="362100"/>
        <n v="630769.59899999993"/>
        <n v="614519.55900000001"/>
        <n v="603142.495"/>
        <n v="588603.09900000016"/>
        <n v="577017.21"/>
        <n v="574297.74999999988"/>
        <n v="562749.53699999989"/>
        <n v="560201.5120000001"/>
        <n v="554329"/>
        <n v="354883.35799999977"/>
        <n v="352390.09799999994"/>
        <n v="339163.89199999988"/>
        <n v="335678.71800000005"/>
        <n v="336961.84200000006"/>
        <n v="338865.79599999997"/>
        <n v="332898.69199999998"/>
        <n v="333261.73300000007"/>
        <n v="316049"/>
        <n v="215338.05700000003"/>
        <n v="199939.44999999995"/>
        <n v="194829.02499999999"/>
        <n v="195379.45999999985"/>
        <n v="194963.78499999997"/>
        <n v="179679.43800000002"/>
        <n v="181973.66300000009"/>
        <n v="175449.29399999991"/>
        <n v="149621"/>
        <n v="387831.1779999999"/>
        <n v="375261.67999999993"/>
        <n v="374261.94099999982"/>
        <n v="373549.68699999986"/>
        <n v="353791.23699999996"/>
        <n v="364253.70500000013"/>
        <n v="350015.489"/>
        <n v="355932.80800000002"/>
        <n v="344037"/>
        <n v="58474.987000000023"/>
        <n v="57620.566999999995"/>
        <n v="56386.385999999999"/>
        <n v="55365.135999999977"/>
        <n v="54267.971999999994"/>
        <n v="54287.481999999989"/>
        <n v="56230.805000000022"/>
        <n v="56921.297000000006"/>
        <n v="47734"/>
        <n v="128139.89600000001"/>
        <n v="125435.88100000001"/>
        <n v="125020.61300000007"/>
        <n v="122417.12199999997"/>
        <n v="122878.86999999998"/>
        <n v="118147.92000000004"/>
        <n v="114444.20300000001"/>
        <n v="125129.478"/>
        <n v="119794"/>
        <n v="195159.26299999998"/>
        <n v="188938.50899999993"/>
        <n v="189091.56299999999"/>
        <n v="184328.69800000003"/>
        <n v="182415.45899999997"/>
        <n v="177718.79599999997"/>
        <n v="178956.17599999998"/>
        <n v="178087.73400000003"/>
        <n v="177619"/>
        <n v="75863.43299999999"/>
        <n v="72299.672999999995"/>
        <n v="69428.031999999992"/>
        <n v="69384.82699999999"/>
        <n v="68047.467999999993"/>
        <n v="64619.513000000006"/>
        <n v="62585.561000000009"/>
        <n v="64868.707000000002"/>
        <n v="65300"/>
        <n v="561478.07100000011"/>
        <n v="547056.55200000003"/>
        <n v="543388.18300000008"/>
        <n v="538329.97499999998"/>
        <n v="538319.11199999996"/>
        <n v="536678.34100000001"/>
        <n v="532953.62"/>
        <n v="524747.13300000003"/>
        <n v="526716"/>
        <n v="145687.71499999994"/>
        <n v="141911.87399999998"/>
        <n v="142660.66700000002"/>
        <n v="140717.65800000002"/>
        <n v="138758.95499999999"/>
        <n v="133591.89700000003"/>
        <n v="128774.43699999998"/>
        <n v="126153.17999999998"/>
        <n v="129195"/>
        <n v="1218885.2499999998"/>
        <n v="1160340.3079999997"/>
        <n v="1153971.1410000003"/>
        <n v="1146866.3539999998"/>
        <n v="1165089.23"/>
        <n v="1166343.5849999997"/>
        <n v="1171359.1710000001"/>
        <n v="1169454.7979999997"/>
        <n v="1173210"/>
        <n v="629907.10199999996"/>
        <n v="619388.9049999998"/>
        <n v="619095.12699999986"/>
        <n v="616253.63299999991"/>
        <n v="616638.81699999992"/>
        <n v="611557.70200000016"/>
        <n v="571738.84400000004"/>
        <n v="581748.34299999976"/>
        <n v="596188"/>
        <n v="39268.421999999999"/>
        <n v="35805.02900000001"/>
        <n v="42127.234999999979"/>
        <n v="41924.519999999997"/>
        <n v="41571.671999999999"/>
        <n v="42181.464000000007"/>
        <n v="43447.164999999994"/>
        <n v="39452.471999999994"/>
        <n v="46750"/>
        <n v="737234.78499999945"/>
        <n v="720747.25300000003"/>
        <n v="715799.32300000009"/>
        <n v="703301.87200000056"/>
        <n v="680908.41099999996"/>
        <n v="692002.89000000025"/>
        <n v="660374.39700000046"/>
        <n v="670869.60900000005"/>
        <n v="669127"/>
        <n v="258213.86299999998"/>
        <n v="253015.45399999997"/>
        <n v="246470.08900000001"/>
        <n v="257608.98899999997"/>
        <n v="254534.60899999994"/>
        <n v="249171.59599999996"/>
        <n v="250608.39600000007"/>
        <n v="244520.52700000003"/>
        <n v="242749"/>
        <n v="236504.04600000006"/>
        <n v="233858.70399999997"/>
        <n v="232896.51800000004"/>
        <n v="227127.12000000005"/>
        <n v="229177.13499999995"/>
        <n v="226112.80499999999"/>
        <n v="223552.65700000004"/>
        <n v="230554.40299999999"/>
        <n v="226322"/>
        <n v="739141.19899999979"/>
        <n v="725472.36099999992"/>
        <n v="720027.64300000004"/>
        <n v="722424.2620000001"/>
        <n v="714393.63199999975"/>
        <n v="707552.38400000019"/>
        <n v="701119.59200000018"/>
        <n v="710555.89800000004"/>
        <n v="709882"/>
        <n v="61090.154999999999"/>
        <n v="59283.511000000006"/>
        <n v="58002.8"/>
        <n v="56621.284999999996"/>
        <n v="56278.313000000002"/>
        <n v="55335.516999999993"/>
        <n v="56512.298999999999"/>
        <n v="55056.796000000002"/>
        <n v="54571"/>
        <n v="295751.25200000009"/>
        <n v="292395.26299999998"/>
        <n v="285160.06400000001"/>
        <n v="293177.50400000002"/>
        <n v="290292.89600000001"/>
        <n v="289257.61399999994"/>
        <n v="282159.53300000011"/>
        <n v="285449.94899999991"/>
        <n v="282472"/>
        <n v="55525.162000000011"/>
        <n v="50286.189999999995"/>
        <n v="55489.496999999996"/>
        <n v="51202.618000000002"/>
        <n v="46870.54"/>
        <n v="41355.415000000001"/>
        <n v="39710.264000000003"/>
        <n v="49911.003000000004"/>
        <n v="48968"/>
        <n v="405972.66799999995"/>
        <n v="397262.01199999987"/>
        <n v="400808.31600000022"/>
        <n v="394986.79999999993"/>
        <n v="379900.58299999998"/>
        <n v="385435.72300000011"/>
        <n v="386950.95600000006"/>
        <n v="380493.74899999989"/>
        <n v="388020"/>
        <n v="1985625.7340000004"/>
        <n v="1885797.3199999998"/>
        <n v="1907827.2299999991"/>
        <n v="1896402.9770000004"/>
        <n v="1907482.9279999994"/>
        <n v="1905859.2329999998"/>
        <n v="1871664.6900000006"/>
        <n v="1903789.1780000005"/>
        <n v="1909516"/>
        <n v="258158.67400000003"/>
        <n v="255182.77700000006"/>
        <n v="249335.91699999999"/>
        <n v="258676.18900000001"/>
        <n v="247692.30000000002"/>
        <n v="248174.64800000004"/>
        <n v="248849.96399999995"/>
        <n v="247109.09099999999"/>
        <n v="242911"/>
        <n v="32510.932000000001"/>
        <n v="29364.756000000001"/>
        <n v="32222.307000000001"/>
        <n v="29518.720000000001"/>
        <n v="27006.161"/>
        <n v="25182.066999999999"/>
        <n v="30541.286"/>
        <n v="24254.453999999998"/>
        <n v="28365"/>
        <n v="519928.79699999996"/>
        <n v="487537.63100000017"/>
        <n v="499876.489"/>
        <n v="473883.53799999983"/>
        <n v="488255.38799999998"/>
        <n v="478216.87000000005"/>
        <n v="494128.92500000016"/>
        <n v="488937.08899999986"/>
        <n v="489294"/>
        <n v="431513.32899999997"/>
        <n v="425379.18200000009"/>
        <n v="431446.04999999993"/>
        <n v="436138.85900000005"/>
        <n v="438952.03499999997"/>
        <n v="444668.22199999995"/>
        <n v="425124.89299999992"/>
        <n v="440558.06500000006"/>
        <n v="434211"/>
        <n v="103052.72900000001"/>
        <n v="100640.666"/>
        <n v="96984.424000000014"/>
        <n v="95141.876999999979"/>
        <n v="95425.62"/>
        <n v="93094.791000000027"/>
        <n v="87532.506999999998"/>
        <n v="95271.116000000038"/>
        <n v="85713"/>
        <n v="356612.68"/>
        <n v="348413.71600000001"/>
        <n v="341973.43700000003"/>
        <n v="346030.41799999995"/>
        <n v="339459.902"/>
        <n v="336435.57700000005"/>
        <n v="327592.27600000001"/>
        <n v="326180.72100000008"/>
        <n v="320921"/>
        <n v="35722.439000000006"/>
        <n v="35656.452000000005"/>
        <n v="38826.059000000001"/>
        <n v="38454.360000000008"/>
        <n v="34096.671999999999"/>
        <n v="35911.311000000002"/>
        <n v="32801.687000000005"/>
        <n v="32210.193000000003"/>
        <n v="34227"/>
        <n v="177303732.02900022"/>
        <m/>
      </sharedItems>
    </cacheField>
    <cacheField name="5 - 14 years" numFmtId="0">
      <sharedItems containsString="0" containsBlank="1" containsNumber="1" minValue="52027.164000000004" maxValue="360898903.79800004" count="461">
        <n v="619584.35199999996"/>
        <n v="625364.9110000002"/>
        <n v="624919.08400000003"/>
        <n v="624077.66300000006"/>
        <n v="604713.48800000001"/>
        <n v="585212.74899999995"/>
        <n v="568933.46500000008"/>
        <n v="581878.04999999993"/>
        <n v="583860"/>
        <n v="98091.996999999988"/>
        <n v="98531.957999999984"/>
        <n v="95649.268000000055"/>
        <n v="94571.588000000003"/>
        <n v="97821.771999999997"/>
        <n v="86970.856"/>
        <n v="93613.091"/>
        <n v="96056.911999999982"/>
        <n v="95737"/>
        <n v="900235.31799999997"/>
        <n v="879679.09800000023"/>
        <n v="873412.43400000001"/>
        <n v="900246.20200000005"/>
        <n v="903409.99699999997"/>
        <n v="904270.46600000025"/>
        <n v="892843.10600000003"/>
        <n v="890321.97599999991"/>
        <n v="903976"/>
        <n v="382358.41600000008"/>
        <n v="386390.34600000008"/>
        <n v="382892.61699999997"/>
        <n v="379119.902"/>
        <n v="381715.03700000001"/>
        <n v="354739.36300000001"/>
        <n v="369171.18100000004"/>
        <n v="354269.27700000006"/>
        <n v="375374"/>
        <n v="5120723.3670000006"/>
        <n v="5069381.2720000017"/>
        <n v="5079649.3149999995"/>
        <n v="5078494.1569999978"/>
        <n v="5073752.6380000012"/>
        <n v="5072323.1910000006"/>
        <n v="5064609.1620000005"/>
        <n v="5067772.0149999987"/>
        <n v="5014598"/>
        <n v="645227.84299999999"/>
        <n v="654505.17699999991"/>
        <n v="668282.79500000004"/>
        <n v="664298.64999999979"/>
        <n v="683288.55599999998"/>
        <n v="678666.34199999971"/>
        <n v="690865.52800000028"/>
        <n v="690305.36399999971"/>
        <n v="679209"/>
        <n v="459486.46100000007"/>
        <n v="468081.70400000009"/>
        <n v="463028.13099999999"/>
        <n v="458918.10799999995"/>
        <n v="456704.39100000006"/>
        <n v="453491.70200000011"/>
        <n v="447137.47500000009"/>
        <n v="439800.21500000003"/>
        <n v="432367"/>
        <n v="111165.51800000001"/>
        <n v="112543.174"/>
        <n v="112323.41400000002"/>
        <n v="113484.041"/>
        <n v="113812.83"/>
        <n v="114168.27499999999"/>
        <n v="113673.158"/>
        <n v="114488.31"/>
        <n v="114024"/>
        <n v="59431.733"/>
        <n v="53180.4"/>
        <n v="52268.04"/>
        <n v="52095.274000000005"/>
        <n v="52027.164000000004"/>
        <n v="53233.824000000001"/>
        <n v="55036.14"/>
        <n v="57333.782999999996"/>
        <n v="58900"/>
        <n v="2200526.0930000003"/>
        <n v="2202076.4870000007"/>
        <n v="2192820.6609999998"/>
        <n v="2174938.8899999997"/>
        <n v="2179122.2949999999"/>
        <n v="2211268.1559999986"/>
        <n v="2198721.6509999996"/>
        <n v="2254578.0989999999"/>
        <n v="2274458"/>
        <n v="1367918.9609999997"/>
        <n v="1346249.1009999996"/>
        <n v="1351738.2599999991"/>
        <n v="1349868.2549999997"/>
        <n v="1369551.8509999998"/>
        <n v="1347489.2980000002"/>
        <n v="1359625.4349999998"/>
        <n v="1345915.5860000004"/>
        <n v="1327702"/>
        <n v="154047.16699999999"/>
        <n v="162175.20699999997"/>
        <n v="163361.682"/>
        <n v="163162.182"/>
        <n v="165870.53600000002"/>
        <n v="168002.12400000001"/>
        <n v="168365.158"/>
        <n v="167987.815"/>
        <n v="168638"/>
        <n v="219654.72199999998"/>
        <n v="226985.93000000002"/>
        <n v="230983.96400000001"/>
        <n v="232694.77499999999"/>
        <n v="237208.43499999997"/>
        <n v="220453.24700000003"/>
        <n v="223634.64700000003"/>
        <n v="226209.63500000001"/>
        <n v="219883"/>
        <n v="1754655.1490000009"/>
        <n v="1740059.4860000007"/>
        <n v="1716811.7340000004"/>
        <n v="1714163.3160000001"/>
        <n v="1691815.5800000008"/>
        <n v="1670056.9570000011"/>
        <n v="1655938.2409999997"/>
        <n v="1644562.8130000003"/>
        <n v="1614338"/>
        <n v="872152.48199999996"/>
        <n v="892279.24599999969"/>
        <n v="846918.71800000011"/>
        <n v="853588.74799999991"/>
        <n v="866321.63699999999"/>
        <n v="852576.25300000003"/>
        <n v="828865.60799999989"/>
        <n v="839684.39200000023"/>
        <n v="859406"/>
        <n v="381483.93799999991"/>
        <n v="383130.47200000007"/>
        <n v="373941.17599999998"/>
        <n v="389917.76399999991"/>
        <n v="378058.09099999996"/>
        <n v="359070.88199999987"/>
        <n v="374907.34000000008"/>
        <n v="357747.20599999983"/>
        <n v="349808"/>
        <n v="379057.00200000009"/>
        <n v="383283.37099999998"/>
        <n v="388333.53499999992"/>
        <n v="391644.44400000019"/>
        <n v="376462.3"/>
        <n v="380038.34399999998"/>
        <n v="384675.62300000002"/>
        <n v="381361.31299999997"/>
        <n v="375936"/>
        <n v="550571.79999999993"/>
        <n v="531275.44499999995"/>
        <n v="535492.31299999997"/>
        <n v="548872.55199999979"/>
        <n v="534883.65599999996"/>
        <n v="524578.19600000023"/>
        <n v="536608.57099999988"/>
        <n v="521303.64600000001"/>
        <n v="496914"/>
        <n v="609297.69199999992"/>
        <n v="605896.23699999996"/>
        <n v="607345.45700000005"/>
        <n v="596066.86300000001"/>
        <n v="583024.29799999995"/>
        <n v="598680.31499999994"/>
        <n v="586222.97499999986"/>
        <n v="588997.22700000019"/>
        <n v="572628"/>
        <n v="154170.177"/>
        <n v="156391.02499999999"/>
        <n v="156752.85500000001"/>
        <n v="151752.61799999999"/>
        <n v="151387.834"/>
        <n v="149855.83599999995"/>
        <n v="145959.08900000001"/>
        <n v="139004.45199999999"/>
        <n v="136407"/>
        <n v="744541.28700000001"/>
        <n v="748715.91799999995"/>
        <n v="740275.91299999994"/>
        <n v="743555.66899999999"/>
        <n v="741738.6320000001"/>
        <n v="749332.81400000001"/>
        <n v="750782.44400000002"/>
        <n v="738769.473"/>
        <n v="741392"/>
        <n v="800466.30099999998"/>
        <n v="796736.58400000003"/>
        <n v="792131.49"/>
        <n v="788154.40099999995"/>
        <n v="786522.85700000008"/>
        <n v="783713.52899999998"/>
        <n v="776947.30599999987"/>
        <n v="776585.07900000003"/>
        <n v="768074"/>
        <n v="1351255.1359999999"/>
        <n v="1350715.5209999997"/>
        <n v="1324817.3700000001"/>
        <n v="1297091.2520000001"/>
        <n v="1277595.176"/>
        <n v="1265892.8149999999"/>
        <n v="1236413.1449999998"/>
        <n v="1219035.7320000001"/>
        <n v="1194042"/>
        <n v="681410.272"/>
        <n v="701457.01900000009"/>
        <n v="677004.9029999997"/>
        <n v="672423.7489999996"/>
        <n v="680429.47300000023"/>
        <n v="688227.07600000012"/>
        <n v="680407.14600000007"/>
        <n v="686280.82900000014"/>
        <n v="650976"/>
        <n v="416772.9219999999"/>
        <n v="398252.33499999996"/>
        <n v="388394.73800000001"/>
        <n v="390067.65300000005"/>
        <n v="393399.83199999982"/>
        <n v="372766.31900000013"/>
        <n v="381640.33099999989"/>
        <n v="378376.07700000011"/>
        <n v="323328"/>
        <n v="765931.51899999997"/>
        <n v="763225.2919999999"/>
        <n v="758149.55799999996"/>
        <n v="760022.46999999962"/>
        <n v="728921.28500000015"/>
        <n v="751848.13800000015"/>
        <n v="723141.27399999998"/>
        <n v="744744.51299999992"/>
        <n v="712752"/>
        <n v="116668.70400000006"/>
        <n v="117520.73600000002"/>
        <n v="113366.29199999999"/>
        <n v="112706.39800000002"/>
        <n v="110013.65800000002"/>
        <n v="109927.144"/>
        <n v="117167.942"/>
        <n v="117630.36900000001"/>
        <n v="98768"/>
        <n v="233802.81200000006"/>
        <n v="237200.19099999993"/>
        <n v="237826.93899999995"/>
        <n v="233826.64900000003"/>
        <n v="238851.71399999998"/>
        <n v="231665.19099999993"/>
        <n v="227556.299"/>
        <n v="250664.79100000003"/>
        <n v="239068"/>
        <n v="355676.5610000001"/>
        <n v="358346.5199999999"/>
        <n v="362267.81300000002"/>
        <n v="360228.33399999992"/>
        <n v="366504.82899999997"/>
        <n v="364011.39700000011"/>
        <n v="369588.82399999996"/>
        <n v="369655.51399999997"/>
        <n v="369015"/>
        <n v="165634.94400000002"/>
        <n v="166228.61099999998"/>
        <n v="159135.935"/>
        <n v="161671.59400000001"/>
        <n v="159088.83499999999"/>
        <n v="151333.09699999998"/>
        <n v="146657.34100000001"/>
        <n v="151531.22199999998"/>
        <n v="151190"/>
        <n v="1146089.3670000001"/>
        <n v="1156223.9809999999"/>
        <n v="1150384.0800000003"/>
        <n v="1149042.6030000001"/>
        <n v="1142388.9810000001"/>
        <n v="1139360.4140000003"/>
        <n v="1130431.9390000002"/>
        <n v="1116586.865"/>
        <n v="1119030"/>
        <n v="271598.29399999999"/>
        <n v="275571.16399999999"/>
        <n v="278326.51899999997"/>
        <n v="277455.02100000001"/>
        <n v="278168.58099999995"/>
        <n v="274013.16000000003"/>
        <n v="266281.07400000002"/>
        <n v="269537.19199999986"/>
        <n v="276205"/>
        <n v="2458883.1009999993"/>
        <n v="2408401.919999999"/>
        <n v="2374972.1100000003"/>
        <n v="2339877.3530000001"/>
        <n v="2350926.5549999997"/>
        <n v="2336714.7709999997"/>
        <n v="2315784.3340000003"/>
        <n v="2314891.3410000009"/>
        <n v="2291845"/>
        <n v="1194008.5070000002"/>
        <n v="1231015.8290000004"/>
        <n v="1236622.8929999997"/>
        <n v="1242066.182"/>
        <n v="1263333.5289999999"/>
        <n v="1272061.4829999993"/>
        <n v="1203754.2639999997"/>
        <n v="1240508.1379999998"/>
        <n v="1273298"/>
        <n v="73636.786999999982"/>
        <n v="68062.159999999989"/>
        <n v="78759.998999999967"/>
        <n v="76861.214000000007"/>
        <n v="76732.354999999996"/>
        <n v="77404.065999999992"/>
        <n v="79017.565000000002"/>
        <n v="70575.979000000007"/>
        <n v="84445"/>
        <n v="1520464.7239999995"/>
        <n v="1531225.4189999993"/>
        <n v="1514962.1240000001"/>
        <n v="1500270.4989999994"/>
        <n v="1456668.5880000002"/>
        <n v="1483621.0239999995"/>
        <n v="1408369.662"/>
        <n v="1420794.8409999995"/>
        <n v="1407643"/>
        <n v="484266.20000000007"/>
        <n v="493379.56200000021"/>
        <n v="478775.80399999995"/>
        <n v="506186.93"/>
        <n v="501092.65799999994"/>
        <n v="488633.08000000007"/>
        <n v="499521.533"/>
        <n v="488067.93400000001"/>
        <n v="490273"/>
        <n v="468408.76099999988"/>
        <n v="476761.16000000003"/>
        <n v="472197.96200000012"/>
        <n v="462624.489"/>
        <n v="469837.51300000009"/>
        <n v="470014.554"/>
        <n v="464054.46699999995"/>
        <n v="479169.77999999997"/>
        <n v="473065"/>
        <n v="1545708.8149999995"/>
        <n v="1554319.3720000007"/>
        <n v="1531028.1340000001"/>
        <n v="1533744.8569999994"/>
        <n v="1518362.7389999998"/>
        <n v="1499872.4420000005"/>
        <n v="1481243.8069999998"/>
        <n v="1500531.7320000001"/>
        <n v="1496357"/>
        <n v="129218.09700000001"/>
        <n v="127533.791"/>
        <n v="126279.783"/>
        <n v="124764.889"/>
        <n v="123212.005"/>
        <n v="121847.66500000002"/>
        <n v="122122.46900000001"/>
        <n v="118658.35800000001"/>
        <n v="117794"/>
        <n v="571771.255"/>
        <n v="577662.14300000016"/>
        <n v="563047.11699999997"/>
        <n v="580639.99800000002"/>
        <n v="583423.58100000001"/>
        <n v="591360.21100000001"/>
        <n v="584385.12500000012"/>
        <n v="597157.92400000012"/>
        <n v="597775"/>
        <n v="104202.947"/>
        <n v="95436.557000000015"/>
        <n v="104911.94099999998"/>
        <n v="96190.976999999999"/>
        <n v="90546.64"/>
        <n v="80156.769000000015"/>
        <n v="77487.835000000036"/>
        <n v="97031.228000000017"/>
        <n v="98793"/>
        <n v="795174.43799999962"/>
        <n v="812153.98299999966"/>
        <n v="818216.41999999981"/>
        <n v="807695.64699999988"/>
        <n v="783084.66099999996"/>
        <n v="800611.88399999985"/>
        <n v="807016.38099999959"/>
        <n v="789770.49099999981"/>
        <n v="804158"/>
        <n v="3566777.6169999987"/>
        <n v="3620359.7780000037"/>
        <n v="3697576.6700000037"/>
        <n v="3725396.9620000003"/>
        <n v="3802842.7420000006"/>
        <n v="3844021.6559999972"/>
        <n v="3792738.9979999997"/>
        <n v="3867430.8269999991"/>
        <n v="3894976"/>
        <n v="438616.08299999993"/>
        <n v="450918.78999999992"/>
        <n v="446797.87199999997"/>
        <n v="472913.745"/>
        <n v="468065.35800000001"/>
        <n v="478985.09800000011"/>
        <n v="487838.15700000001"/>
        <n v="494173.74599999998"/>
        <n v="488497"/>
        <n v="72258.352000000014"/>
        <n v="67666.705000000002"/>
        <n v="73011.799999999988"/>
        <n v="65562.704999999987"/>
        <n v="61045.363999999994"/>
        <n v="57370.417000000001"/>
        <n v="69659.87000000001"/>
        <n v="54415.659"/>
        <n v="63950"/>
        <n v="991352.29000000027"/>
        <n v="972981.26199999999"/>
        <n v="998421.24000000022"/>
        <n v="957443.9040000001"/>
        <n v="987383.64099999983"/>
        <n v="970860.18700000015"/>
        <n v="998142.14399999974"/>
        <n v="992840.44699999981"/>
        <n v="994537"/>
        <n v="844117.80799999984"/>
        <n v="853474.2100000002"/>
        <n v="858672.20100000012"/>
        <n v="860872.62"/>
        <n v="867667.31799999997"/>
        <n v="879815.11300000001"/>
        <n v="843546.37900000019"/>
        <n v="876615.03600000008"/>
        <n v="870022"/>
        <n v="207112.391"/>
        <n v="207704.05899999998"/>
        <n v="198917.22599999997"/>
        <n v="195819.85500000007"/>
        <n v="199015.80100000001"/>
        <n v="190358.6749999999"/>
        <n v="179115.66399999996"/>
        <n v="197379.66199999998"/>
        <n v="182063"/>
        <n v="723103.33299999975"/>
        <n v="731724.79799999995"/>
        <n v="714014.02899999998"/>
        <n v="722250.39599999983"/>
        <n v="715012.74799999979"/>
        <n v="718078.11599999992"/>
        <n v="698404.85900000005"/>
        <n v="701427.32700000005"/>
        <n v="693114"/>
        <n v="67029.884000000005"/>
        <n v="68534.260999999984"/>
        <n v="72225.652999999991"/>
        <n v="73894.048999999985"/>
        <n v="65882.247999999992"/>
        <n v="70763.042000000001"/>
        <n v="66994.024000000005"/>
        <n v="67026.941999999995"/>
        <n v="72247"/>
        <n v="360898903.79800004"/>
        <m/>
      </sharedItems>
    </cacheField>
    <cacheField name="15 - 24 years" numFmtId="0">
      <sharedItems containsString="0" containsBlank="1" containsNumber="1" minValue="65014.996000000006" maxValue="384656072.73300016" count="461">
        <n v="656445.02499999979"/>
        <n v="669551.26100000006"/>
        <n v="673867.16500000004"/>
        <n v="674199.30700000003"/>
        <n v="661689.49900000007"/>
        <n v="634099.12400000007"/>
        <n v="611666.47200000007"/>
        <n v="626956.56500000029"/>
        <n v="630041"/>
        <n v="113846.814"/>
        <n v="107026.67099999999"/>
        <n v="102347.12300000001"/>
        <n v="102031.21699999999"/>
        <n v="104498.94799999999"/>
        <n v="95779.472000000009"/>
        <n v="102997.93600000002"/>
        <n v="101966.205"/>
        <n v="101178"/>
        <n v="858304.76299999992"/>
        <n v="884609.93999999983"/>
        <n v="887156.55900000012"/>
        <n v="906892.93900000013"/>
        <n v="915730.44400000002"/>
        <n v="919818.57899999991"/>
        <n v="916341.00699999998"/>
        <n v="920124.60399999993"/>
        <n v="936681"/>
        <n v="391430.01899999985"/>
        <n v="398755.78000000009"/>
        <n v="394691.85100000002"/>
        <n v="386124.33100000001"/>
        <n v="391004.11600000004"/>
        <n v="362440.51599999995"/>
        <n v="374920.14299999998"/>
        <n v="371123.60699999996"/>
        <n v="386594"/>
        <n v="5278915.8820000002"/>
        <n v="5478728.7649999997"/>
        <n v="5556442.8609999986"/>
        <n v="5585841.6159999976"/>
        <n v="5593393.6000000006"/>
        <n v="5593678.845999998"/>
        <n v="5570777.7749999994"/>
        <n v="5514485.3839999996"/>
        <n v="5380362"/>
        <n v="688483.64600000018"/>
        <n v="680999.09199999995"/>
        <n v="689236.48399999994"/>
        <n v="677300.8600000001"/>
        <n v="694229.7840000001"/>
        <n v="688226.31900000002"/>
        <n v="702934.91299999971"/>
        <n v="707081.68700000027"/>
        <n v="732272"/>
        <n v="478043.67699999997"/>
        <n v="474259.14500000002"/>
        <n v="477078.43899999995"/>
        <n v="479176.98499999993"/>
        <n v="485144.57699999999"/>
        <n v="489989.38800000004"/>
        <n v="494068.23699999996"/>
        <n v="494764.12300000002"/>
        <n v="495626"/>
        <n v="117963.568"/>
        <n v="125219.46"/>
        <n v="126170.592"/>
        <n v="127042.61800000002"/>
        <n v="127261.97"/>
        <n v="126039.97400000002"/>
        <n v="125757.539"/>
        <n v="124332.12899999999"/>
        <n v="122886"/>
        <n v="89441.815999999992"/>
        <n v="99932.4"/>
        <n v="100972.35"/>
        <n v="101161.753"/>
        <n v="99718.731"/>
        <n v="98862.815999999992"/>
        <n v="97770.084000000003"/>
        <n v="96874.323000000004"/>
        <n v="92041"/>
        <n v="2347623.716"/>
        <n v="2439215.9299999992"/>
        <n v="2445659.3059999999"/>
        <n v="2437328.4570000004"/>
        <n v="2436429.0209999997"/>
        <n v="2462681.6260000016"/>
        <n v="2437090.6689999998"/>
        <n v="2475393.7519999994"/>
        <n v="2477826"/>
        <n v="1369727.9640000002"/>
        <n v="1364814.1389999997"/>
        <n v="1368600.4659999998"/>
        <n v="1364562.6910000013"/>
        <n v="1384401.3210000002"/>
        <n v="1365894.4919999996"/>
        <n v="1379047.7269999995"/>
        <n v="1363238.5870000005"/>
        <n v="1350441"/>
        <n v="174733.16500000001"/>
        <n v="180941.44699999999"/>
        <n v="181829.715"/>
        <n v="182441.715"/>
        <n v="182628.31600000002"/>
        <n v="186077.82000000004"/>
        <n v="184446.45100000003"/>
        <n v="180209.18800000002"/>
        <n v="177283"/>
        <n v="226820.76600000003"/>
        <n v="221152.67499999999"/>
        <n v="222542.09299999999"/>
        <n v="223084.11000000002"/>
        <n v="222510.21500000003"/>
        <n v="199613.28599999996"/>
        <n v="210738.19999999995"/>
        <n v="210922.47399999996"/>
        <n v="202076"/>
        <n v="1830364.514"/>
        <n v="1802677.9820000001"/>
        <n v="1778455.6140000005"/>
        <n v="1784606.7199999997"/>
        <n v="1759587.8980000003"/>
        <n v="1753712.7280000001"/>
        <n v="1736609.4839999995"/>
        <n v="1735615.416"/>
        <n v="1703933"/>
        <n v="908840.45299999986"/>
        <n v="925144.25400000042"/>
        <n v="886187.56499999983"/>
        <n v="894392.93499999959"/>
        <n v="904894.23899999959"/>
        <n v="895011.66000000027"/>
        <n v="877061.92500000051"/>
        <n v="891564.85600000003"/>
        <n v="916908"/>
        <n v="440273.24699999992"/>
        <n v="421090.40799999994"/>
        <n v="408814.84899999993"/>
        <n v="423007.61799999978"/>
        <n v="411924.33400000003"/>
        <n v="392993.04200000002"/>
        <n v="415286.071"/>
        <n v="396745.96400000004"/>
        <n v="386059"/>
        <n v="421151.44900000008"/>
        <n v="401102.5089999999"/>
        <n v="381351.9879999999"/>
        <n v="402598.01"/>
        <n v="385941.08800000005"/>
        <n v="393375.14600000007"/>
        <n v="402591.18800000008"/>
        <n v="399277.41899999988"/>
        <n v="393529"/>
        <n v="588040.89599999995"/>
        <n v="554184.03"/>
        <n v="552507.21499999985"/>
        <n v="570772.37200000021"/>
        <n v="559112.94400000025"/>
        <n v="552555.37200000009"/>
        <n v="567711.64599999995"/>
        <n v="550919.04299999983"/>
        <n v="528383"/>
        <n v="677687.76299999992"/>
        <n v="660327.40800000005"/>
        <n v="662599.36600000004"/>
        <n v="643007.30700000015"/>
        <n v="627881.15699999989"/>
        <n v="638683.6680000003"/>
        <n v="622526.51299999969"/>
        <n v="614739.7069999997"/>
        <n v="606222"/>
        <n v="173479.87500000003"/>
        <n v="171735.96099999998"/>
        <n v="170244.16699999999"/>
        <n v="166605.57200000001"/>
        <n v="166279.99900000001"/>
        <n v="164211.20499999999"/>
        <n v="160379.671"/>
        <n v="154073.13199999998"/>
        <n v="149839"/>
        <n v="777087.99100000015"/>
        <n v="794226.75800000015"/>
        <n v="792701.52"/>
        <n v="800618.59400000016"/>
        <n v="796374.05200000003"/>
        <n v="799133.80299999996"/>
        <n v="798649.66200000013"/>
        <n v="780193.13300000003"/>
        <n v="772879"/>
        <n v="909982.86399999983"/>
        <n v="928069.52399999998"/>
        <n v="933865.69000000018"/>
        <n v="935330.125"/>
        <n v="942758.26400000008"/>
        <n v="947482.60800000001"/>
        <n v="948497.68"/>
        <n v="953980.64700000011"/>
        <n v="948061"/>
        <n v="1434877.7389999998"/>
        <n v="1423352.9849999999"/>
        <n v="1412490.0859999997"/>
        <n v="1400882.1730000004"/>
        <n v="1395126.3140000002"/>
        <n v="1393118.078"/>
        <n v="1384204.0760000004"/>
        <n v="1380527.872"/>
        <n v="1349275"/>
        <n v="743301.06299999997"/>
        <n v="733067.39799999993"/>
        <n v="702287.20699999994"/>
        <n v="695542.51"/>
        <n v="698919.05100000009"/>
        <n v="693603.9160000002"/>
        <n v="682235.72900000017"/>
        <n v="683388.95499999996"/>
        <n v="639854"/>
        <n v="447296.75400000002"/>
        <n v="424340.39299999998"/>
        <n v="401460.35999999993"/>
        <n v="412468.54600000009"/>
        <n v="413405.25900000008"/>
        <n v="383853.21099999989"/>
        <n v="399249.53300000023"/>
        <n v="396193.58500000002"/>
        <n v="337176"/>
        <n v="823917.65599999996"/>
        <n v="811646.90800000005"/>
        <n v="814624.70699999994"/>
        <n v="808175.02299999993"/>
        <n v="775389.61400000006"/>
        <n v="798866.201"/>
        <n v="771624.04200000002"/>
        <n v="787866.58200000005"/>
        <n v="765866"/>
        <n v="142895.73000000001"/>
        <n v="133208.17300000004"/>
        <n v="127750.25899999999"/>
        <n v="125397.232"/>
        <n v="122874.51000000002"/>
        <n v="122165.49799999998"/>
        <n v="129693.02500000005"/>
        <n v="127548.40500000004"/>
        <n v="110443"/>
        <n v="267002.28299999994"/>
        <n v="253352.88600000009"/>
        <n v="250140.05600000004"/>
        <n v="246188.45600000001"/>
        <n v="245850.78300000011"/>
        <n v="233436.23699999988"/>
        <n v="236178.50999999998"/>
        <n v="252837.74300000002"/>
        <n v="241127"/>
        <n v="327975.00299999997"/>
        <n v="352832.17200000002"/>
        <n v="357207.44500000001"/>
        <n v="355629.1399999999"/>
        <n v="360456.90299999999"/>
        <n v="357628.20699999999"/>
        <n v="361493.36700000003"/>
        <n v="359585.58799999999"/>
        <n v="354604"/>
        <n v="184752.06599999999"/>
        <n v="179679.99300000002"/>
        <n v="169481.34499999997"/>
        <n v="178786.35499999998"/>
        <n v="178920.85900000003"/>
        <n v="174621.723"/>
        <n v="171239.77600000001"/>
        <n v="178849.23400000003"/>
        <n v="179985"/>
        <n v="1100047.173"/>
        <n v="1127535.173"/>
        <n v="1131399.8459999999"/>
        <n v="1137600.6180000002"/>
        <n v="1143321.8849999998"/>
        <n v="1148660.9940000002"/>
        <n v="1147502.5780000002"/>
        <n v="1142048.6300000001"/>
        <n v="1150716"/>
        <n v="289012.26299999998"/>
        <n v="291138.15100000007"/>
        <n v="288995.21600000001"/>
        <n v="286587.44399999996"/>
        <n v="286223.63100000005"/>
        <n v="281977.52399999998"/>
        <n v="272575.81599999999"/>
        <n v="276736.21000000002"/>
        <n v="281051"/>
        <n v="2697088.4880000013"/>
        <n v="2752967.0009999992"/>
        <n v="2738510.0499999993"/>
        <n v="2737009.5680000004"/>
        <n v="2747594.8950000005"/>
        <n v="2729728.3850000007"/>
        <n v="2707201.236"/>
        <n v="2691833.1459999997"/>
        <n v="2653520"/>
        <n v="1259853.5950000004"/>
        <n v="1287084.703"/>
        <n v="1293502.3369999994"/>
        <n v="1304008.0089999996"/>
        <n v="1323872.1449999998"/>
        <n v="1334033.6939999999"/>
        <n v="1273622.4140000001"/>
        <n v="1300771.719"/>
        <n v="1349978"/>
        <n v="110411.41800000001"/>
        <n v="86648.112000000008"/>
        <n v="107728.15000000002"/>
        <n v="104730.63299999997"/>
        <n v="104486.21499999994"/>
        <n v="104687.64699999997"/>
        <n v="105687.87900000003"/>
        <n v="86864.62"/>
        <n v="112320"/>
        <n v="1550587.9070000004"/>
        <n v="1581923.4410000003"/>
        <n v="1570250.1689999998"/>
        <n v="1567710.9790000001"/>
        <n v="1533236.7659999998"/>
        <n v="1559899.1039999994"/>
        <n v="1480497.949999999"/>
        <n v="1517003.2540000002"/>
        <n v="1501292"/>
        <n v="535193.098"/>
        <n v="530036.02099999995"/>
        <n v="508189.08099999995"/>
        <n v="530832.35199999996"/>
        <n v="520749.81599999988"/>
        <n v="514677.87999999995"/>
        <n v="511678.22500000003"/>
        <n v="502919.48900000012"/>
        <n v="487488"/>
        <n v="504990.28"/>
        <n v="507890.42299999995"/>
        <n v="502699.46499999991"/>
        <n v="492876.38099999999"/>
        <n v="499633.42099999997"/>
        <n v="498444.76900000009"/>
        <n v="495284.79100000008"/>
        <n v="509292.72499999998"/>
        <n v="498363"/>
        <n v="1717902.9739999997"/>
        <n v="1753352.3289999997"/>
        <n v="1752560.2529999998"/>
        <n v="1761444.054"/>
        <n v="1742237.4549999998"/>
        <n v="1704753.8540000001"/>
        <n v="1701756.4950000006"/>
        <n v="1705344.0869999994"/>
        <n v="1690044"/>
        <n v="152566.22200000001"/>
        <n v="160698.1"/>
        <n v="161452.304"/>
        <n v="161408.93099999998"/>
        <n v="160714.88900000002"/>
        <n v="159175.99799999999"/>
        <n v="156389.48199999999"/>
        <n v="156283.859"/>
        <n v="154512"/>
        <n v="622318.76599999995"/>
        <n v="641453.07999999996"/>
        <n v="626925.38600000006"/>
        <n v="650947.97699999996"/>
        <n v="646624.47199999983"/>
        <n v="650430.723"/>
        <n v="627883.429"/>
        <n v="633347.83100000001"/>
        <n v="642019"/>
        <n v="119497.20700000004"/>
        <n v="101395.54700000001"/>
        <n v="107947.05499999998"/>
        <n v="104447.65700000001"/>
        <n v="91489.654999999999"/>
        <n v="81655.308999999994"/>
        <n v="82241.27499999998"/>
        <n v="99386.680999999968"/>
        <n v="91455"/>
        <n v="815508.31900000002"/>
        <n v="837877.20400000003"/>
        <n v="849840.07199999981"/>
        <n v="842576.35999999952"/>
        <n v="820826.35300000012"/>
        <n v="837107.28400000022"/>
        <n v="843270.2139999998"/>
        <n v="831399.38899999985"/>
        <n v="851935"/>
        <n v="3508389.5350000006"/>
        <n v="3589548.1629999988"/>
        <n v="3644269.2350000013"/>
        <n v="3656207.406"/>
        <n v="3709924.8360000015"/>
        <n v="3743225.2920000004"/>
        <n v="3718779.4029999985"/>
        <n v="3773709.6020000023"/>
        <n v="3799181"/>
        <n v="463179.386"/>
        <n v="447749.777"/>
        <n v="438909.53700000007"/>
        <n v="448317.48599999998"/>
        <n v="432303.446"/>
        <n v="442986.46499999997"/>
        <n v="456890.3839999999"/>
        <n v="464205.64800000004"/>
        <n v="465778"/>
        <n v="94733.088999999993"/>
        <n v="84956.448999999993"/>
        <n v="90395.567999999999"/>
        <n v="81009.453999999998"/>
        <n v="78183.574999999997"/>
        <n v="71496.820999999996"/>
        <n v="89523.048999999999"/>
        <n v="74607.438999999998"/>
        <n v="84590"/>
        <n v="1107530.004"/>
        <n v="1057759.9540000001"/>
        <n v="1097439.6370000001"/>
        <n v="1040126.5900000004"/>
        <n v="1040636.8209999998"/>
        <n v="1055906.7990000001"/>
        <n v="1073201.7249999999"/>
        <n v="1086536.4979999999"/>
        <n v="1082272"/>
        <n v="900477.19400000013"/>
        <n v="915993.04799999995"/>
        <n v="921586.12300000002"/>
        <n v="925591.1669999999"/>
        <n v="926810.46999999974"/>
        <n v="924923.9939999996"/>
        <n v="885144.42500000016"/>
        <n v="918993.85799999977"/>
        <n v="901988"/>
        <n v="235779.26299999995"/>
        <n v="233534.89899999998"/>
        <n v="224664.359"/>
        <n v="218874.61499999993"/>
        <n v="219891.519"/>
        <n v="215006.302"/>
        <n v="203530.359"/>
        <n v="217308.40600000005"/>
        <n v="198444"/>
        <n v="826691.03999999992"/>
        <n v="782033.87599999993"/>
        <n v="767665.66700000025"/>
        <n v="777727.02099999983"/>
        <n v="765980.74499999976"/>
        <n v="768358.94899999967"/>
        <n v="752300.4149999998"/>
        <n v="755636.70000000019"/>
        <n v="748384"/>
        <n v="80415.207000000009"/>
        <n v="80411.418999999994"/>
        <n v="77785.752000000008"/>
        <n v="79268.708000000013"/>
        <n v="70778.941999999995"/>
        <n v="77056.661000000007"/>
        <n v="72571.356999999975"/>
        <n v="65014.996000000006"/>
        <n v="75543"/>
        <n v="384656072.73300016"/>
        <m/>
      </sharedItems>
    </cacheField>
    <cacheField name="25 - 34 years" numFmtId="0">
      <sharedItems containsString="0" containsBlank="1" containsNumber="1" minValue="58373.611999999994" maxValue="369812794.63199979"/>
    </cacheField>
    <cacheField name="35 - 44 years" numFmtId="0">
      <sharedItems containsString="0" containsBlank="1" containsNumber="1" minValue="57037.104999999996" maxValue="364034804.06099969" count="461">
        <n v="631297.47299999988"/>
        <n v="631381.04400000011"/>
        <n v="621939.20399999968"/>
        <n v="616048.41499999992"/>
        <n v="593672.81900000002"/>
        <n v="572361.62399999995"/>
        <n v="556205.99600000004"/>
        <n v="571410.53100000008"/>
        <n v="569893"/>
        <n v="96188.664999999994"/>
        <n v="93770.667000000001"/>
        <n v="90209.519000000015"/>
        <n v="87949.645999999993"/>
        <n v="88056.806000000011"/>
        <n v="80436.800999999992"/>
        <n v="84866.136000000013"/>
        <n v="87242.518000000011"/>
        <n v="87229"/>
        <n v="858826.80199999979"/>
        <n v="828954.49000000011"/>
        <n v="819503.74500000011"/>
        <n v="824146.85199999996"/>
        <n v="828891.43900000013"/>
        <n v="823562.723"/>
        <n v="823284.95900000003"/>
        <n v="813442.70499999996"/>
        <n v="834243"/>
        <n v="375183.0560000001"/>
        <n v="371864.35800000007"/>
        <n v="363949.2620000001"/>
        <n v="355916.28299999988"/>
        <n v="353241.266"/>
        <n v="327039.28200000001"/>
        <n v="340637.09600000002"/>
        <n v="325688.72200000007"/>
        <n v="348973"/>
        <n v="5350963.709999999"/>
        <n v="5246795.1690000007"/>
        <n v="5239311.8510000007"/>
        <n v="5194682.4820000026"/>
        <n v="5163813.8609999996"/>
        <n v="5165942.2199999988"/>
        <n v="5172499.2820000006"/>
        <n v="5150357.0209999997"/>
        <n v="5128668"/>
        <n v="711011.37500000012"/>
        <n v="697768.24799999979"/>
        <n v="699432.7579999998"/>
        <n v="686243.15799999982"/>
        <n v="697925.41799999971"/>
        <n v="689738.00499999989"/>
        <n v="703694.99899999972"/>
        <n v="709751.50399999972"/>
        <n v="699962"/>
        <n v="519801.315"/>
        <n v="512567.81"/>
        <n v="497351.57299999997"/>
        <n v="485113.86600000004"/>
        <n v="469068.08099999995"/>
        <n v="459871.28799999994"/>
        <n v="449396.44099999993"/>
        <n v="439966.12500000006"/>
        <n v="433401"/>
        <n v="121305.82999999999"/>
        <n v="120411.88"/>
        <n v="117917.394"/>
        <n v="115866.42300000001"/>
        <n v="113779.46400000001"/>
        <n v="112274.973"/>
        <n v="111328.33799999999"/>
        <n v="110395.70699999999"/>
        <n v="110313"/>
        <n v="86499.650999999998"/>
        <n v="81816"/>
        <n v="81965.790000000008"/>
        <n v="82383.224000000002"/>
        <n v="84234.456000000006"/>
        <n v="87455.567999999999"/>
        <n v="90000.276000000013"/>
        <n v="92920.269"/>
        <n v="95604"/>
        <n v="2518290.550999999"/>
        <n v="2505383.6539999996"/>
        <n v="2460035.4679999999"/>
        <n v="2404013.0389999994"/>
        <n v="2376867.6139999991"/>
        <n v="2392589.6850000005"/>
        <n v="2377757.2609999999"/>
        <n v="2424178.0149999997"/>
        <n v="2452386"/>
        <n v="1442441.1719999993"/>
        <n v="1413030.4450000001"/>
        <n v="1394516.9159999988"/>
        <n v="1373155.7419999994"/>
        <n v="1360480.3209999995"/>
        <n v="1332399.8110000002"/>
        <n v="1334674.2350000003"/>
        <n v="1310297.7450000008"/>
        <n v="1298299"/>
        <n v="175700.70799999998"/>
        <n v="179139.769"/>
        <n v="177677.43799999999"/>
        <n v="176124.67700000003"/>
        <n v="174196.14199999999"/>
        <n v="174280.28600000002"/>
        <n v="175432.212"/>
        <n v="176254.22400000002"/>
        <n v="177403"/>
        <n v="190729.63400000005"/>
        <n v="189624.17400000003"/>
        <n v="190115.88499999995"/>
        <n v="188570.15499999994"/>
        <n v="191229.177"/>
        <n v="180904.51199999996"/>
        <n v="185526.41"/>
        <n v="185114.62699999998"/>
        <n v="185100"/>
        <n v="1816055.436"/>
        <n v="1774117.5290000001"/>
        <n v="1728847.8560000001"/>
        <n v="1715035.9189999993"/>
        <n v="1677345.1140000003"/>
        <n v="1662813.6840000001"/>
        <n v="1646411.6740000003"/>
        <n v="1641331.571"/>
        <n v="1619739"/>
        <n v="879121.60200000019"/>
        <n v="867670.94899999991"/>
        <n v="811199.49900000019"/>
        <n v="805505.14800000016"/>
        <n v="808147.03000000014"/>
        <n v="790157.45499999996"/>
        <n v="768474.26499999978"/>
        <n v="773398.85800000012"/>
        <n v="797478"/>
        <n v="380666.61199999991"/>
        <n v="364477.2519999998"/>
        <n v="349038.05200000008"/>
        <n v="356504.07699999987"/>
        <n v="342201.61599999998"/>
        <n v="323707.37699999992"/>
        <n v="335910.17800000001"/>
        <n v="324975.72200000013"/>
        <n v="317583"/>
        <n v="361402.05899999995"/>
        <n v="347558.51700000005"/>
        <n v="348136.06900000002"/>
        <n v="341475.37099999998"/>
        <n v="325041.01200000005"/>
        <n v="328827.03099999996"/>
        <n v="330550.32200000022"/>
        <n v="330268.41000000003"/>
        <n v="327496"/>
        <n v="598808.69800000009"/>
        <n v="558655.72500000009"/>
        <n v="553620.00100000016"/>
        <n v="559119.87"/>
        <n v="536147.36100000003"/>
        <n v="521880.64900000003"/>
        <n v="529164.3870000001"/>
        <n v="514661.69600000023"/>
        <n v="488329"/>
        <n v="587606.02100000007"/>
        <n v="581716.8319999997"/>
        <n v="570272.44799999997"/>
        <n v="555047.0129999998"/>
        <n v="535743.19199999981"/>
        <n v="549493.41299999994"/>
        <n v="534445.0149999999"/>
        <n v="540907.93499999982"/>
        <n v="530602"/>
        <n v="184908.92799999996"/>
        <n v="182626.19399999999"/>
        <n v="177303.15900000001"/>
        <n v="169248.83500000002"/>
        <n v="166515.97600000002"/>
        <n v="162545.875"/>
        <n v="154234.05900000001"/>
        <n v="147911.33999999997"/>
        <n v="145023"/>
        <n v="845033.71900000004"/>
        <n v="832315.12"/>
        <n v="812011.179"/>
        <n v="799053.04899999988"/>
        <n v="781572.67099999997"/>
        <n v="777713.103"/>
        <n v="775005.26300000004"/>
        <n v="759872.48199999984"/>
        <n v="759833"/>
        <n v="975467.11399999971"/>
        <n v="931406.21899999992"/>
        <n v="909779.67800000007"/>
        <n v="887334.43500000006"/>
        <n v="870888.93099999998"/>
        <n v="856747.29500000004"/>
        <n v="847156.30299999996"/>
        <n v="838652.93599999999"/>
        <n v="832945"/>
        <n v="1415148.9690000003"/>
        <n v="1354684.4039999999"/>
        <n v="1309493.9380000003"/>
        <n v="1266910.8020000001"/>
        <n v="1231666.2480000004"/>
        <n v="1212817.8320000004"/>
        <n v="1179905.287"/>
        <n v="1161972.7220000003"/>
        <n v="1138345"/>
        <n v="731353.71600000001"/>
        <n v="713829.92499999993"/>
        <n v="673645.54800000018"/>
        <n v="654897.17600000044"/>
        <n v="649787.9859999998"/>
        <n v="649973.1860000001"/>
        <n v="642341.13599999994"/>
        <n v="643762.9589999998"/>
        <n v="616148"/>
        <n v="383759.94999999995"/>
        <n v="369638.68599999993"/>
        <n v="358445.89900000003"/>
        <n v="353756.54000000015"/>
        <n v="351704.45399999997"/>
        <n v="335227.13199999998"/>
        <n v="342804.96499999991"/>
        <n v="339535.08400000003"/>
        <n v="293831"/>
        <n v="785589.5950000002"/>
        <n v="756350.48500000022"/>
        <n v="739678.80199999991"/>
        <n v="727506.81599999988"/>
        <n v="690184.54099999997"/>
        <n v="707771.87500000035"/>
        <n v="683658.93199999991"/>
        <n v="702267.55599999987"/>
        <n v="675450"/>
        <n v="114921.76400000002"/>
        <n v="113007.58199999997"/>
        <n v="108261.60699999997"/>
        <n v="106347.51699999998"/>
        <n v="101836.81600000002"/>
        <n v="101108.89599999999"/>
        <n v="107961.031"/>
        <n v="108519.667"/>
        <n v="94620"/>
        <n v="224407.55099999995"/>
        <n v="219223.98800000001"/>
        <n v="217825.53300000002"/>
        <n v="209578.40299999996"/>
        <n v="210748.73700000002"/>
        <n v="202510.62699999995"/>
        <n v="201710.78599999996"/>
        <n v="218746.30199999994"/>
        <n v="209841"/>
        <n v="370811.63000000006"/>
        <n v="385294.76699999982"/>
        <n v="385459.78700000001"/>
        <n v="379857.913"/>
        <n v="381403.36599999998"/>
        <n v="375260.69400000002"/>
        <n v="381134.61299999995"/>
        <n v="381004.59799999988"/>
        <n v="380064"/>
        <n v="197501.076"/>
        <n v="192146.20799999998"/>
        <n v="178594.62999999998"/>
        <n v="179323.076"/>
        <n v="172304.95500000002"/>
        <n v="162287.33700000003"/>
        <n v="154145.52100000001"/>
        <n v="158882.97700000001"/>
        <n v="156749"/>
        <n v="1315711.2049999998"/>
        <n v="1294285.4619999998"/>
        <n v="1265709.344"/>
        <n v="1242357.8949999998"/>
        <n v="1216612.6679999998"/>
        <n v="1201296.1939999999"/>
        <n v="1188731.6530000002"/>
        <n v="1161364.8970000003"/>
        <n v="1165156"/>
        <n v="254305.32799999998"/>
        <n v="252114.95600000003"/>
        <n v="247390.51800000004"/>
        <n v="244862.144"/>
        <n v="243211.66599999997"/>
        <n v="236405.641"/>
        <n v="229148.47799999997"/>
        <n v="236391.89100000003"/>
        <n v="239501"/>
        <n v="2835916.2369999993"/>
        <n v="2726523.8130000001"/>
        <n v="2660881.1830000011"/>
        <n v="2589442.7719999999"/>
        <n v="2567450.9949999992"/>
        <n v="2543783.4970000014"/>
        <n v="2519397.9450000003"/>
        <n v="2500141.2679999997"/>
        <n v="2474240"/>
        <n v="1313075.2689999996"/>
        <n v="1332852.5079999997"/>
        <n v="1317098.6529999997"/>
        <n v="1302627.946"/>
        <n v="1301525.1849999998"/>
        <n v="1296224.3319999999"/>
        <n v="1216011.6380000005"/>
        <n v="1247091.3969999996"/>
        <n v="1277317"/>
        <n v="72782.008999999991"/>
        <n v="66339.702000000019"/>
        <n v="75048.102999999974"/>
        <n v="72774.090000000026"/>
        <n v="71085.01999999999"/>
        <n v="71128.285000000003"/>
        <n v="73289.823000000019"/>
        <n v="65240.150999999998"/>
        <n v="79044"/>
        <n v="1585350.2919999997"/>
        <n v="1536275.7080000001"/>
        <n v="1500698.8750000002"/>
        <n v="1467493.39"/>
        <n v="1405833.6089999997"/>
        <n v="1421567.6350000002"/>
        <n v="1349681.7509999999"/>
        <n v="1351854.1610000001"/>
        <n v="1340026"/>
        <n v="460877.55400000006"/>
        <n v="460451.26400000002"/>
        <n v="442658.35000000003"/>
        <n v="457711.74100000004"/>
        <n v="448599.00900000008"/>
        <n v="438199.37399999995"/>
        <n v="445631.57200000004"/>
        <n v="435565.20699999994"/>
        <n v="441690"/>
        <n v="500841.478"/>
        <n v="502560.31"/>
        <n v="496041.27600000001"/>
        <n v="487829.21200000006"/>
        <n v="492326.46699999995"/>
        <n v="499379.65099999995"/>
        <n v="493857.64700000006"/>
        <n v="516977.07700000005"/>
        <n v="516265"/>
        <n v="1727959.683"/>
        <n v="1683489.1369999996"/>
        <n v="1632951.3779999998"/>
        <n v="1606425.2390000001"/>
        <n v="1566108.3139999998"/>
        <n v="1527752.5890000004"/>
        <n v="1490626.4790000003"/>
        <n v="1506314.5339999998"/>
        <n v="1495692"/>
        <n v="153612.867"/>
        <n v="146914.60700000002"/>
        <n v="142137.97"/>
        <n v="137111.88399999999"/>
        <n v="133707.21699999998"/>
        <n v="130328.41"/>
        <n v="128623.53599999999"/>
        <n v="125863.67600000001"/>
        <n v="124511"/>
        <n v="606807.52399999986"/>
        <n v="610386.74500000011"/>
        <n v="581087.696"/>
        <n v="588073.60999999987"/>
        <n v="581533.18200000003"/>
        <n v="583619.86199999996"/>
        <n v="569827.54500000004"/>
        <n v="585082.21399999992"/>
        <n v="579019"/>
        <n v="96791.543999999994"/>
        <n v="85624.332000000024"/>
        <n v="92009.29700000002"/>
        <n v="84498.525999999998"/>
        <n v="79726.444999999992"/>
        <n v="69597.462999999974"/>
        <n v="64114.663"/>
        <n v="83706.167999999976"/>
        <n v="86699"/>
        <n v="861006.35999999987"/>
        <n v="858369.1869999998"/>
        <n v="854563.31499999994"/>
        <n v="830407.02399999998"/>
        <n v="798557.28200000001"/>
        <n v="803423.0569999998"/>
        <n v="807109.06400000013"/>
        <n v="788736.04199999978"/>
        <n v="801261"/>
        <n v="3379838.4699999974"/>
        <n v="3393705.1230000001"/>
        <n v="3426336.88"/>
        <n v="3418189.5929999971"/>
        <n v="3461469.3680000007"/>
        <n v="3498691.9659999968"/>
        <n v="3460723.1950000008"/>
        <n v="3531560.3769999999"/>
        <n v="3586498"/>
        <n v="318041.86699999997"/>
        <n v="319127.98700000002"/>
        <n v="317175.48499999999"/>
        <n v="333393.71299999999"/>
        <n v="342623.299"/>
        <n v="350760.66299999994"/>
        <n v="363872.77399999998"/>
        <n v="376244.478"/>
        <n v="382088"/>
        <n v="85457.424000000014"/>
        <n v="76908.089999999982"/>
        <n v="81672.885999999999"/>
        <n v="68844.633999999991"/>
        <n v="65734.864999999991"/>
        <n v="60699.900999999998"/>
        <n v="72545.951000000001"/>
        <n v="57037.104999999996"/>
        <n v="67004"/>
        <n v="1140954.7509999997"/>
        <n v="1100827.9600000002"/>
        <n v="1104820.5029999998"/>
        <n v="1041669.4270000001"/>
        <n v="1049898.621"/>
        <n v="1026443.8290000001"/>
        <n v="1043927.7520000003"/>
        <n v="1042903.5299999997"/>
        <n v="1045485"/>
        <n v="922174.39899999998"/>
        <n v="921788.9049999998"/>
        <n v="912897.66399999999"/>
        <n v="909764.26500000013"/>
        <n v="907527.15399999986"/>
        <n v="912735.58800000022"/>
        <n v="885289.70499999996"/>
        <n v="910928.27700000012"/>
        <n v="916598"/>
        <n v="236580.52999999997"/>
        <n v="232928.40000000002"/>
        <n v="220165.11500000002"/>
        <n v="213889.34099999999"/>
        <n v="217797.07099999997"/>
        <n v="203944.20000000004"/>
        <n v="190753.64199999999"/>
        <n v="208815.12199999997"/>
        <n v="187249"/>
        <n v="786252.96199999994"/>
        <n v="749960.17600000009"/>
        <n v="714841.61899999983"/>
        <n v="708926.52199999988"/>
        <n v="690269.22900000017"/>
        <n v="684978.92399999988"/>
        <n v="664810.92999999982"/>
        <n v="659119.66199999989"/>
        <n v="659915"/>
        <n v="64126.428"/>
        <n v="65195.686000000002"/>
        <n v="63307.262000000002"/>
        <n v="68846.611000000004"/>
        <n v="59628.420000000006"/>
        <n v="65628.247000000003"/>
        <n v="59987.608000000007"/>
        <n v="59140.994999999995"/>
        <n v="65717"/>
        <n v="364034804.06099969"/>
        <m/>
      </sharedItems>
    </cacheField>
    <cacheField name="45 - 54 years" numFmtId="0">
      <sharedItems containsString="0" containsBlank="1" containsNumber="1" minValue="62570.478999999992" maxValue="387799589.6679998"/>
    </cacheField>
    <cacheField name="55 - 64 years" numFmtId="0">
      <sharedItems containsString="0" containsBlank="1" containsNumber="1" minValue="61507.877999999997" maxValue="327164754.34399992" count="461">
        <n v="525898.70899999992"/>
        <n v="554534.03099999996"/>
        <n v="571409.12400000019"/>
        <n v="587063.16999999993"/>
        <n v="583277.1309999997"/>
        <n v="571194.49200000009"/>
        <n v="564364.23699999985"/>
        <n v="589274.05000000005"/>
        <n v="602923"/>
        <n v="71294.965000000026"/>
        <n v="76383.358000000007"/>
        <n v="78744.330999999962"/>
        <n v="80486.59"/>
        <n v="85664.256999999983"/>
        <n v="76881.040999999997"/>
        <n v="85900.011999999973"/>
        <n v="90611.084999999992"/>
        <n v="88798"/>
        <n v="651778.59500000009"/>
        <n v="682565.80700000003"/>
        <n v="696964.84"/>
        <n v="726808.64300000004"/>
        <n v="746335.272"/>
        <n v="760042.52500000002"/>
        <n v="767758.80299999996"/>
        <n v="756395.48199999984"/>
        <n v="801636"/>
        <n v="322334.09100000007"/>
        <n v="333785.03699999989"/>
        <n v="335176.46400000015"/>
        <n v="339085.7730000001"/>
        <n v="340630.54100000008"/>
        <n v="316823.90800000005"/>
        <n v="337649.93399999995"/>
        <n v="320161.87099999993"/>
        <n v="348102"/>
        <n v="3562834.6289999997"/>
        <n v="3730652.4450000003"/>
        <n v="3911197.6839999994"/>
        <n v="4043317.63"/>
        <n v="4171800.227"/>
        <n v="4304421.0879999995"/>
        <n v="4415390.3670000006"/>
        <n v="4497052.5309999995"/>
        <n v="4543110"/>
        <n v="519046.69200000016"/>
        <n v="544392.12300000002"/>
        <n v="568917.89999999979"/>
        <n v="584295.27300000016"/>
        <n v="613090.44799999997"/>
        <n v="618569.06500000006"/>
        <n v="636849.3879999998"/>
        <n v="651793.321"/>
        <n v="657660"/>
        <n v="397044.58799999999"/>
        <n v="419799.91"/>
        <n v="431497.94"/>
        <n v="444154.76499999996"/>
        <n v="457295.72200000007"/>
        <n v="469398.27200000006"/>
        <n v="478011.77999999997"/>
        <n v="488884.00199999998"/>
        <n v="496289"/>
        <n v="99139.957999999984"/>
        <n v="104765.266"/>
        <n v="108786.44399999999"/>
        <n v="111943.48799999998"/>
        <n v="115009.85800000001"/>
        <n v="118516.83900000001"/>
        <n v="121253.851"/>
        <n v="124605.88800000001"/>
        <n v="127029"/>
        <n v="64139.197"/>
        <n v="61946.399999999994"/>
        <n v="63553.184999999998"/>
        <n v="64816.213000000003"/>
        <n v="65653.326000000001"/>
        <n v="67809.752000000008"/>
        <n v="68633.304000000004"/>
        <n v="69195.945000000007"/>
        <n v="69500"/>
        <n v="2092147.9109999994"/>
        <n v="2222828.6969999997"/>
        <n v="2276056.3210000009"/>
        <n v="2317513.835"/>
        <n v="2355534.264"/>
        <n v="2439529.0260000001"/>
        <n v="2485282.4359999993"/>
        <n v="2573326.1599999997"/>
        <n v="2635005"/>
        <n v="958662.86200000008"/>
        <n v="992477.09100000013"/>
        <n v="1019205.557"/>
        <n v="1039452.2730000004"/>
        <n v="1076436.2519999996"/>
        <n v="1075293.314"/>
        <n v="1114712.6999999995"/>
        <n v="1115034.5149999999"/>
        <n v="1135496"/>
        <n v="147014.962"/>
        <n v="165165.84499999997"/>
        <n v="170625.44500000001"/>
        <n v="174620.43299999999"/>
        <n v="177111.15400000001"/>
        <n v="177204.234"/>
        <n v="179121.21399999998"/>
        <n v="184036.68400000001"/>
        <n v="183621"/>
        <n v="158520.40900000004"/>
        <n v="165030.50300000006"/>
        <n v="172728.52600000004"/>
        <n v="176453.93300000005"/>
        <n v="181315.43100000001"/>
        <n v="171175.413"/>
        <n v="175739.3249999999"/>
        <n v="180223.478"/>
        <n v="179283"/>
        <n v="1329711.6629999999"/>
        <n v="1384642.5249999999"/>
        <n v="1407394.169"/>
        <n v="1460640.2519999999"/>
        <n v="1480883.2480000001"/>
        <n v="1520083.8749999993"/>
        <n v="1536681.9429999997"/>
        <n v="1584310.5069999998"/>
        <n v="1581940"/>
        <n v="687855.61800000037"/>
        <n v="722547.61300000024"/>
        <n v="707830.05599999963"/>
        <n v="734396.83000000019"/>
        <n v="766856.53899999976"/>
        <n v="770242.11899999995"/>
        <n v="763172.51500000013"/>
        <n v="788220.93499999982"/>
        <n v="826237"/>
        <n v="326577.6069999999"/>
        <n v="335156.57500000007"/>
        <n v="337858.23800000001"/>
        <n v="362897.5610000001"/>
        <n v="359562.929"/>
        <n v="342675.30400000006"/>
        <n v="367713.22999999992"/>
        <n v="350217.82999999996"/>
        <n v="342395"/>
        <n v="292661.38199999998"/>
        <n v="300950.21299999993"/>
        <n v="312317.13199999987"/>
        <n v="322880.66399999999"/>
        <n v="318037.73700000008"/>
        <n v="330572.33900000009"/>
        <n v="342507.42899999995"/>
        <n v="341015.67700000003"/>
        <n v="340465"/>
        <n v="483961.62199999997"/>
        <n v="477011.74699999992"/>
        <n v="498240.70599999977"/>
        <n v="519002.28700000013"/>
        <n v="518684.80800000008"/>
        <n v="517330.07999999996"/>
        <n v="537287.56799999985"/>
        <n v="530071.41500000004"/>
        <n v="510574"/>
        <n v="474919.62600000011"/>
        <n v="499677.804"/>
        <n v="517625.33299999998"/>
        <n v="519920.6019999999"/>
        <n v="524171.1010000002"/>
        <n v="552820.60599999991"/>
        <n v="551853.21400000015"/>
        <n v="580778.93399999978"/>
        <n v="548072"/>
        <n v="171821.56100000002"/>
        <n v="180791.66800000001"/>
        <n v="184713.95"/>
        <n v="189178.64600000001"/>
        <n v="197092.21400000001"/>
        <n v="200903.60599999997"/>
        <n v="196171.67199999999"/>
        <n v="194861.277"/>
        <n v="191896"/>
        <n v="626576.63299999991"/>
        <n v="655731.91899999999"/>
        <n v="672406.82399999991"/>
        <n v="698046.43099999987"/>
        <n v="714193.32599999988"/>
        <n v="735679.87899999984"/>
        <n v="752889.76499999978"/>
        <n v="755914.01099999994"/>
        <n v="771764"/>
        <n v="732768.84299999999"/>
        <n v="755561.76800000004"/>
        <n v="780760.66099999996"/>
        <n v="804376.93599999999"/>
        <n v="829644.92800000007"/>
        <n v="850762.92300000007"/>
        <n v="865074.26399999997"/>
        <n v="883741.99599999981"/>
        <n v="898870"/>
        <n v="1135826.2409999999"/>
        <n v="1179079.1800000004"/>
        <n v="1210769.4180000001"/>
        <n v="1236863.814"/>
        <n v="1261962.1270000001"/>
        <n v="1297660.6029999994"/>
        <n v="1301390.5320000001"/>
        <n v="1309922.7439999999"/>
        <n v="1317147"/>
        <n v="554679.53899999999"/>
        <n v="583532.71299999987"/>
        <n v="580274.73299999989"/>
        <n v="593456.24599999993"/>
        <n v="641259.38199999987"/>
        <n v="642692.54999999981"/>
        <n v="658229.79"/>
        <n v="674338.50699999998"/>
        <n v="646451"/>
        <n v="310222.7759999999"/>
        <n v="315735.36099999992"/>
        <n v="317157.68600000005"/>
        <n v="328897.359"/>
        <n v="335586.49799999991"/>
        <n v="329994.05700000003"/>
        <n v="338436.13099999994"/>
        <n v="342098.53599999996"/>
        <n v="300392"/>
        <n v="643494.84899999993"/>
        <n v="659324.88399999985"/>
        <n v="679047.20999999985"/>
        <n v="698495.49599999993"/>
        <n v="686515.04299999971"/>
        <n v="731425.98699999973"/>
        <n v="715375.67200000037"/>
        <n v="756558.7309999998"/>
        <n v="729676"/>
        <n v="116524.79000000001"/>
        <n v="124051.33700000006"/>
        <n v="125867.08500000002"/>
        <n v="129245.26500000001"/>
        <n v="127201.44799999997"/>
        <n v="126559.973"/>
        <n v="138670.495"/>
        <n v="136596.283"/>
        <n v="113613"/>
        <n v="183385.802"/>
        <n v="191811.85599999997"/>
        <n v="199085.35299999997"/>
        <n v="198054.78599999993"/>
        <n v="204689.31400000004"/>
        <n v="203256.45400000003"/>
        <n v="201673.76599999997"/>
        <n v="221953.682"/>
        <n v="209777"/>
        <n v="278050.35899999994"/>
        <n v="299854.80399999995"/>
        <n v="306467.28300000005"/>
        <n v="312944.30700000003"/>
        <n v="322182.55899999995"/>
        <n v="322749.14999999997"/>
        <n v="336347.73"/>
        <n v="342591.81699999998"/>
        <n v="342327"/>
        <n v="157433.073"/>
        <n v="166817.65400000004"/>
        <n v="162787.13200000001"/>
        <n v="179230.81899999999"/>
        <n v="184648.23199999996"/>
        <n v="182791.454"/>
        <n v="180085.924"/>
        <n v="197882.35100000002"/>
        <n v="200207"/>
        <n v="953247.45"/>
        <n v="993147.88700000034"/>
        <n v="1021105.956"/>
        <n v="1050462.6259999999"/>
        <n v="1078717.834"/>
        <n v="1107086.1979999996"/>
        <n v="1131040.22"/>
        <n v="1142373.9539999999"/>
        <n v="1175461"/>
        <n v="218002.09599999999"/>
        <n v="234862.95699999994"/>
        <n v="244188.416"/>
        <n v="247739.39500000002"/>
        <n v="252090.70400000006"/>
        <n v="253007.39299999998"/>
        <n v="248135.28899999999"/>
        <n v="257617.18199999997"/>
        <n v="261426"/>
        <n v="2162934.6440000003"/>
        <n v="2192211.06"/>
        <n v="2244459.3060000008"/>
        <n v="2275178.6430000006"/>
        <n v="2358721.1319999998"/>
        <n v="2402138.2779999999"/>
        <n v="2444596.1240000003"/>
        <n v="2489961.8029999998"/>
        <n v="2516354"/>
        <n v="997468.33900000027"/>
        <n v="1062270.798"/>
        <n v="1086486.5979999998"/>
        <n v="1109451.7730000005"/>
        <n v="1144432.7350000001"/>
        <n v="1177148.3609999996"/>
        <n v="1121255.7370000004"/>
        <n v="1171056.3590000002"/>
        <n v="1243861"/>
        <n v="65287.616000000009"/>
        <n v="64705.95400000002"/>
        <n v="76774.97199999998"/>
        <n v="78184.996999999988"/>
        <n v="78879.335999999981"/>
        <n v="75842.454000000012"/>
        <n v="81499.172999999981"/>
        <n v="71415.012000000002"/>
        <n v="86268"/>
        <n v="1296379.6649999998"/>
        <n v="1355252.1489999995"/>
        <n v="1398172.5180000002"/>
        <n v="1439027.9269999999"/>
        <n v="1441855.0969999998"/>
        <n v="1507430.8339999993"/>
        <n v="1468611.6769999999"/>
        <n v="1509244.3639999998"/>
        <n v="1523106"/>
        <n v="391958.25799999986"/>
        <n v="409842.28499999992"/>
        <n v="405397.30499999993"/>
        <n v="435945.97399999993"/>
        <n v="435985.6999999999"/>
        <n v="432580.38099999994"/>
        <n v="448539.24600000004"/>
        <n v="435774.08"/>
        <n v="441974"/>
        <n v="450193.31000000006"/>
        <n v="475385.28799999994"/>
        <n v="485870.09200000006"/>
        <n v="483359.12699999998"/>
        <n v="503076.48299999995"/>
        <n v="510036.22999999992"/>
        <n v="509053.87999999989"/>
        <n v="536704.63099999994"/>
        <n v="523735"/>
        <n v="1453344.2419999996"/>
        <n v="1517166.7909999995"/>
        <n v="1557111.8379999998"/>
        <n v="1614674.6670000001"/>
        <n v="1650045.1699999997"/>
        <n v="1676020.0329999998"/>
        <n v="1683137.3970000001"/>
        <n v="1745805.709"/>
        <n v="1776802"/>
        <n v="118191.06200000001"/>
        <n v="122761.476"/>
        <n v="127612.29800000001"/>
        <n v="130742.87300000001"/>
        <n v="134099.59299999999"/>
        <n v="137176.37900000002"/>
        <n v="139139.07199999999"/>
        <n v="142242.617"/>
        <n v="144635"/>
        <n v="514633.33399999997"/>
        <n v="543774.38199999998"/>
        <n v="540575.75600000005"/>
        <n v="571119.76700000011"/>
        <n v="581112.33400000003"/>
        <n v="598425.125"/>
        <n v="592983.31599999988"/>
        <n v="623508.853"/>
        <n v="620154"/>
        <n v="86550.713999999964"/>
        <n v="77814.116000000009"/>
        <n v="89614.518999999986"/>
        <n v="89515.239000000001"/>
        <n v="86142.411999999982"/>
        <n v="74855.566000000021"/>
        <n v="72811.01999999999"/>
        <n v="93824.037999999986"/>
        <n v="95115"/>
        <n v="696165.50699999987"/>
        <n v="729717.03100000019"/>
        <n v="754995.18300000008"/>
        <n v="757590.74900000007"/>
        <n v="754456.43599999999"/>
        <n v="778302.46500000008"/>
        <n v="797561.80899999989"/>
        <n v="788599.45799999998"/>
        <n v="809823"/>
        <n v="2232492.8169999989"/>
        <n v="2369758.7280000001"/>
        <n v="2486306.3779999991"/>
        <n v="2560516.3880000003"/>
        <n v="2654644.1299999994"/>
        <n v="2744062.2369999997"/>
        <n v="2754248.7190000005"/>
        <n v="2849225.7139999983"/>
        <n v="2929188"/>
        <n v="211216.62999999998"/>
        <n v="222582.01699999996"/>
        <n v="226046.921"/>
        <n v="238805.54800000001"/>
        <n v="253351.02299999999"/>
        <n v="253898.43000000002"/>
        <n v="264351.53499999992"/>
        <n v="271330.05500000005"/>
        <n v="274231"/>
        <n v="80435.02900000001"/>
        <n v="77049.417000000001"/>
        <n v="86079.077999999994"/>
        <n v="78265.110000000015"/>
        <n v="77037.342000000004"/>
        <n v="74335.243999999992"/>
        <n v="93619.74000000002"/>
        <n v="75695.968999999997"/>
        <n v="90409"/>
        <n v="847118.27399999974"/>
        <n v="861754.86499999999"/>
        <n v="906149.03500000015"/>
        <n v="884088.28100000008"/>
        <n v="923140.94800000021"/>
        <n v="929803.87399999995"/>
        <n v="966209.31200000015"/>
        <n v="974978.56000000052"/>
        <n v="999917"/>
        <n v="738332.50100000016"/>
        <n v="774018.30899999978"/>
        <n v="805824.68099999987"/>
        <n v="830260.81099999999"/>
        <n v="853730.01800000016"/>
        <n v="879948.09299999999"/>
        <n v="849495.61800000013"/>
        <n v="897061.45"/>
        <n v="901447"/>
        <n v="228272.58100000012"/>
        <n v="237712.55499999996"/>
        <n v="237264.83299999998"/>
        <n v="231942.30300000004"/>
        <n v="246320.25199999998"/>
        <n v="240086.11800000007"/>
        <n v="219004.64299999998"/>
        <n v="241397.17900000009"/>
        <n v="225160"/>
        <n v="620627.3670000002"/>
        <n v="638761.02399999998"/>
        <n v="648120.84100000001"/>
        <n v="686811.78200000024"/>
        <n v="694988.28599999996"/>
        <n v="721744.90399999975"/>
        <n v="715333.33000000007"/>
        <n v="725248.32400000002"/>
        <n v="742698"/>
        <n v="61507.877999999997"/>
        <n v="67551.90800000001"/>
        <n v="65900.815999999992"/>
        <n v="71092.407000000007"/>
        <n v="66500.143000000011"/>
        <n v="71566.815000000002"/>
        <n v="70780.775000000009"/>
        <n v="67318.626999999993"/>
        <n v="74600"/>
        <n v="327164754.34399992"/>
        <m/>
      </sharedItems>
    </cacheField>
    <cacheField name="Over 65 years" numFmtId="0">
      <sharedItems containsString="0" containsBlank="1" containsNumber="1" minValue="47808.708999999988" maxValue="370407922.83800006"/>
    </cacheField>
    <cacheField name="Vulnerable Population" numFmtId="0">
      <sharedItems containsString="0" containsBlank="1" containsNumber="1" minValue="97751.762999999992" maxValue="547711654.86700034" count="461">
        <n v="934471.03899999999"/>
        <n v="935023.402"/>
        <n v="946727.5419999999"/>
        <n v="960974.28799999994"/>
        <n v="949863.77600000007"/>
        <n v="927653.81400000001"/>
        <n v="914570.41800000018"/>
        <n v="966431.19600000023"/>
        <n v="995430"/>
        <n v="99912.07799999998"/>
        <n v="99261.357000000004"/>
        <n v="100177.736"/>
        <n v="101184.844"/>
        <n v="108873.29400000002"/>
        <n v="100382.59900000002"/>
        <n v="113802.144"/>
        <n v="120993.03599999999"/>
        <n v="123449"/>
        <n v="1314572.0969999998"/>
        <n v="1293999.6429999999"/>
        <n v="1306588.645"/>
        <n v="1347789.202"/>
        <n v="1372576.83"/>
        <n v="1404594.8439999998"/>
        <n v="1434443.24"/>
        <n v="1433339.0719999999"/>
        <n v="1523057"/>
        <n v="598191.11199999996"/>
        <n v="596420.93000000005"/>
        <n v="592486.2570000001"/>
        <n v="592330.27399999998"/>
        <n v="594134.89399999985"/>
        <n v="554094.86699999997"/>
        <n v="594006.88199999998"/>
        <n v="568125.30799999996"/>
        <n v="619971"/>
        <n v="6677740.5560000017"/>
        <n v="6556378.1599999992"/>
        <n v="6732279.7949999999"/>
        <n v="6842664.6520000026"/>
        <n v="6956195.709999999"/>
        <n v="7134826.1980000008"/>
        <n v="7292698.9169999994"/>
        <n v="7454104.0960000008"/>
        <n v="7543093"/>
        <n v="848785.80400000012"/>
        <n v="846977.32599999988"/>
        <n v="871969.09999999974"/>
        <n v="877256.36300000036"/>
        <n v="913918.34199999983"/>
        <n v="918942.97600000014"/>
        <n v="955946.31100000022"/>
        <n v="985132.48399999971"/>
        <n v="1031035"/>
        <n v="688733.19500000007"/>
        <n v="696933.24800000002"/>
        <n v="702790.85400000005"/>
        <n v="709594.62100000004"/>
        <n v="717112.15899999999"/>
        <n v="725546.98900000006"/>
        <n v="733843.77600000007"/>
        <n v="742379.96100000001"/>
        <n v="761945"/>
        <n v="177418.14799999999"/>
        <n v="178636.622"/>
        <n v="182351.712"/>
        <n v="186889.908"/>
        <n v="191543.432"/>
        <n v="197048.06699999998"/>
        <n v="203154.96400000004"/>
        <n v="209370.51599999997"/>
        <n v="215847"/>
        <n v="105917.94"/>
        <n v="99348"/>
        <n v="100378.39500000002"/>
        <n v="104190.54800000001"/>
        <n v="106531.81200000001"/>
        <n v="110270.06400000001"/>
        <n v="113957.18399999999"/>
        <n v="117303.602"/>
        <n v="123376"/>
        <n v="4217115.9299999988"/>
        <n v="4213059.7990000006"/>
        <n v="4267039.4819999989"/>
        <n v="4317957.0210000006"/>
        <n v="4370650.5409999993"/>
        <n v="4530430.8259999994"/>
        <n v="4657138.5270000016"/>
        <n v="4874655.5549999997"/>
        <n v="5009535"/>
        <n v="1674209.2270000004"/>
        <n v="1646952.895"/>
        <n v="1665343.4730000002"/>
        <n v="1676836.2040000001"/>
        <n v="1728096.3050000002"/>
        <n v="1712700.1310000005"/>
        <n v="1773481.5089999996"/>
        <n v="1790778.5470000003"/>
        <n v="1823314"/>
        <n v="267327.31099999999"/>
        <n v="272160.85700000002"/>
        <n v="279094.69199999998"/>
        <n v="285497.30599999998"/>
        <n v="291132.28699999995"/>
        <n v="302392.29099999997"/>
        <n v="311402.56799999997"/>
        <n v="320313.64600000007"/>
        <n v="329543"/>
        <n v="292687.61200000002"/>
        <n v="295428.59699999995"/>
        <n v="304983.45800000004"/>
        <n v="309265.98300000001"/>
        <n v="312926.136"/>
        <n v="294756.79800000001"/>
        <n v="301388.25699999998"/>
        <n v="314194.88399999996"/>
        <n v="313829"/>
        <n v="2443269.96"/>
        <n v="2400272.6110000005"/>
        <n v="2386446.6890000007"/>
        <n v="2428267.219000001"/>
        <n v="2413120.1210000003"/>
        <n v="2423134.1070000003"/>
        <n v="2448926.3350000009"/>
        <n v="2517965.0439999998"/>
        <n v="2540065"/>
        <n v="1239712.6539999999"/>
        <n v="1251185.9750000006"/>
        <n v="1196187.8299999996"/>
        <n v="1219458.6450000003"/>
        <n v="1245824.5769999998"/>
        <n v="1249924.7000000007"/>
        <n v="1225363.1950000001"/>
        <n v="1280829.4300000002"/>
        <n v="1346919"/>
        <n v="626329.44600000011"/>
        <n v="616587.47000000009"/>
        <n v="604275.02300000004"/>
        <n v="632339.60299999989"/>
        <n v="609991.93799999997"/>
        <n v="576020.90399999986"/>
        <n v="617583.98199999984"/>
        <n v="590521.98900000018"/>
        <n v="582104"/>
        <n v="555551.60600000003"/>
        <n v="548987.01099999994"/>
        <n v="550043.34200000018"/>
        <n v="563123.14700000011"/>
        <n v="541336.7379999999"/>
        <n v="558721.66800000006"/>
        <n v="575864.98499999999"/>
        <n v="573294.77499999991"/>
        <n v="577909"/>
        <n v="829574.33799999999"/>
        <n v="786610.74300000025"/>
        <n v="805933.946"/>
        <n v="832956.30900000012"/>
        <n v="821588.23500000045"/>
        <n v="817517.03599999985"/>
        <n v="856844.53400000022"/>
        <n v="854560.79700000025"/>
        <n v="830485"/>
        <n v="844919.77399999963"/>
        <n v="839651.05599999987"/>
        <n v="855996.98800000024"/>
        <n v="842088.60899999994"/>
        <n v="842458.03199999989"/>
        <n v="880608.85899999982"/>
        <n v="878811.80799999996"/>
        <n v="943549.51500000013"/>
        <n v="892723"/>
        <n v="268693.77500000002"/>
        <n v="273270.38100000005"/>
        <n v="275540.58500000002"/>
        <n v="277724.23300000001"/>
        <n v="287607.16200000001"/>
        <n v="292630.56800000003"/>
        <n v="291268.23300000001"/>
        <n v="290655.64799999999"/>
        <n v="292624"/>
        <n v="1039571.7620000001"/>
        <n v="1042242.0009999999"/>
        <n v="1054823.0589999999"/>
        <n v="1082200.6059999999"/>
        <n v="1098897.338"/>
        <n v="1130087.2380000001"/>
        <n v="1154047.5180000002"/>
        <n v="1167755.246"/>
        <n v="1199505"/>
        <n v="1253501.192"/>
        <n v="1241817.746"/>
        <n v="1261247.821"/>
        <n v="1276384.2560000001"/>
        <n v="1301271.3570000001"/>
        <n v="1325605.19"/>
        <n v="1343983.9339999999"/>
        <n v="1380217.0450000002"/>
        <n v="1408192"/>
        <n v="1914100.0529999998"/>
        <n v="1928417.06"/>
        <n v="1930340.8239999996"/>
        <n v="1936986.6190000002"/>
        <n v="1939479.4859999998"/>
        <n v="1985321.2149999999"/>
        <n v="1987492.406"/>
        <n v="2015512.2579999999"/>
        <n v="2052417"/>
        <n v="994797.93799999985"/>
        <n v="1005595.0719999999"/>
        <n v="968183.18299999984"/>
        <n v="968699.99400000041"/>
        <n v="1061142.6450000003"/>
        <n v="1024935.748"/>
        <n v="1037255.733"/>
        <n v="1066939.0969999998"/>
        <n v="1018814"/>
        <n v="580518.60100000002"/>
        <n v="550735.11599999992"/>
        <n v="541831.91600000032"/>
        <n v="554366.44299999974"/>
        <n v="563158.64199999999"/>
        <n v="548703.2370000002"/>
        <n v="560563.21700000018"/>
        <n v="562654.57000000007"/>
        <n v="496836"/>
        <n v="1165017.0759999999"/>
        <n v="1161853.574"/>
        <n v="1161518.8009999995"/>
        <n v="1178456.0889999997"/>
        <n v="1136983.1869999999"/>
        <n v="1199000.5520000004"/>
        <n v="1167074.919"/>
        <n v="1233043.223"/>
        <n v="1196972"/>
        <n v="190158.628"/>
        <n v="191707.23899999994"/>
        <n v="191645.97700000001"/>
        <n v="192475.99999999997"/>
        <n v="189832.98300000001"/>
        <n v="190480.18100000001"/>
        <n v="209693.14500000005"/>
        <n v="212837.17500000005"/>
        <n v="182279"/>
        <n v="359565.31499999994"/>
        <n v="356743.75899999996"/>
        <n v="355559.29300000018"/>
        <n v="347933.72899999982"/>
        <n v="351271.80999999994"/>
        <n v="345328.47000000003"/>
        <n v="339398.98"/>
        <n v="378430.25299999979"/>
        <n v="360488"/>
        <n v="482699.04599999997"/>
        <n v="490698.38099999982"/>
        <n v="503487.554"/>
        <n v="510745.38099999999"/>
        <n v="526327.13599999994"/>
        <n v="529859.13599999994"/>
        <n v="555934.07299999997"/>
        <n v="579999.79799999995"/>
        <n v="584681"/>
        <n v="245041.55099999998"/>
        <n v="242618.391"/>
        <n v="234175.19899999996"/>
        <n v="250542.21199999994"/>
        <n v="254907.02999999997"/>
        <n v="250847.016"/>
        <n v="246779.55500000002"/>
        <n v="275382.69100000005"/>
        <n v="282190"/>
        <n v="1702899.08"/>
        <n v="1702642.838"/>
        <n v="1716428.8610000005"/>
        <n v="1736739.1880000001"/>
        <n v="1760137.017"/>
        <n v="1784635.1780000001"/>
        <n v="1812722.8130000001"/>
        <n v="1826443.6089999997"/>
        <n v="1880715"/>
        <n v="394357.72700000001"/>
        <n v="394352.90000000008"/>
        <n v="401080.97700000001"/>
        <n v="402822.76999999996"/>
        <n v="411289.80900000001"/>
        <n v="412497.27999999991"/>
        <n v="409828.908"/>
        <n v="425439.61400000006"/>
        <n v="439439"/>
        <n v="3781196.3500000006"/>
        <n v="3716880.0190000008"/>
        <n v="3734064.9800000004"/>
        <n v="3745605.7339999997"/>
        <n v="3853267.727"/>
        <n v="3904370.7789999992"/>
        <n v="3964649.4879999999"/>
        <n v="4054120.9919999996"/>
        <n v="4151020"/>
        <n v="1741137.2469999995"/>
        <n v="1780141.5349999999"/>
        <n v="1796060.3480000005"/>
        <n v="1822026.156"/>
        <n v="1872789.3989999997"/>
        <n v="1935523.4369999995"/>
        <n v="1836332.6340000001"/>
        <n v="1927276.7119999994"/>
        <n v="2061801"/>
        <n v="128080.83199999999"/>
        <n v="118149.666"/>
        <n v="136407.02200000003"/>
        <n v="133308.49300000002"/>
        <n v="131489.823"/>
        <n v="127333.122"/>
        <n v="134138.13900000002"/>
        <n v="120206.18399999996"/>
        <n v="148189"/>
        <n v="2294524.2349999994"/>
        <n v="2294592.9740000004"/>
        <n v="2304528.1320000002"/>
        <n v="2320940.5210000011"/>
        <n v="2285413.7029999997"/>
        <n v="2368776.0050000004"/>
        <n v="2311911.7510000006"/>
        <n v="2400342.4690000005"/>
        <n v="2437771"/>
        <n v="735805.37900000007"/>
        <n v="732457.37799999979"/>
        <n v="713397.12699999998"/>
        <n v="758985.07200000016"/>
        <n v="756347.57000000007"/>
        <n v="744517.75799999991"/>
        <n v="771676.77100000007"/>
        <n v="754134.52899999998"/>
        <n v="758315"/>
        <n v="724813.1320000001"/>
        <n v="741083.06400000001"/>
        <n v="742549.30099999998"/>
        <n v="732220.84000000008"/>
        <n v="768045.88400000008"/>
        <n v="782988.27100000018"/>
        <n v="795373.88899999985"/>
        <n v="863709.29799999972"/>
        <n v="856570"/>
        <n v="2654761.8549999995"/>
        <n v="2645257.7740000002"/>
        <n v="2636909.193"/>
        <n v="2682055.267"/>
        <n v="2689925.1320000002"/>
        <n v="2709893.6190000009"/>
        <n v="2709253.9609999997"/>
        <n v="2824383.4080000003"/>
        <n v="2881434"/>
        <n v="210473.3"/>
        <n v="209146.62"/>
        <n v="209004.32799999998"/>
        <n v="209255.23699999999"/>
        <n v="212181.68000000002"/>
        <n v="214229.39299999998"/>
        <n v="218302.508"/>
        <n v="220639.83599999998"/>
        <n v="224715"/>
        <n v="871544.16"/>
        <n v="877560.30099999998"/>
        <n v="872935.02100000007"/>
        <n v="919009.93900000001"/>
        <n v="937617.98300000001"/>
        <n v="970851.29600000021"/>
        <n v="976190.85700000031"/>
        <n v="1039535.3139999999"/>
        <n v="1049277"/>
        <n v="168432.37300000005"/>
        <n v="146643.57999999996"/>
        <n v="162428.62399999998"/>
        <n v="156311.38799999998"/>
        <n v="147437.962"/>
        <n v="129063.09"/>
        <n v="125467.22099999999"/>
        <n v="155294.20500000002"/>
        <n v="160764"/>
        <n v="1189516.1179999998"/>
        <n v="1197497.048"/>
        <n v="1227133.2439999999"/>
        <n v="1217969.0820000002"/>
        <n v="1208847.5159999998"/>
        <n v="1269670.5940000003"/>
        <n v="1291261.4780000001"/>
        <n v="1293350.4229999995"/>
        <n v="1332165"/>
        <n v="4373095.9070000006"/>
        <n v="4312567.6289999997"/>
        <n v="4421435.6029999992"/>
        <n v="4468867.1690000016"/>
        <n v="4576815.4649999999"/>
        <n v="4678535.949"/>
        <n v="4672033.720999999"/>
        <n v="4864114.6069999998"/>
        <n v="4994919"/>
        <n v="490037.89100000006"/>
        <n v="490302.60400000005"/>
        <n v="488796.49"/>
        <n v="507815.41400000005"/>
        <n v="517424.29099999997"/>
        <n v="515054.21400000004"/>
        <n v="527512.424"/>
        <n v="537460.88500000001"/>
        <n v="544925"/>
        <n v="118006.69100000001"/>
        <n v="109365.06200000001"/>
        <n v="120808.338"/>
        <n v="112313.30100000001"/>
        <n v="106629.32"/>
        <n v="102336.728"/>
        <n v="130906.38200000001"/>
        <n v="109142.19099999999"/>
        <n v="130718"/>
        <n v="1418422.2270000002"/>
        <n v="1367210.0739999998"/>
        <n v="1425684.8469999994"/>
        <n v="1372890.6609999994"/>
        <n v="1440083.1289999995"/>
        <n v="1438009.3910000005"/>
        <n v="1520366.7860000003"/>
        <n v="1536470.7789999996"/>
        <n v="1593146"/>
        <n v="1190054.7790000001"/>
        <n v="1201311.05"/>
        <n v="1236307.7220000001"/>
        <n v="1267922.334"/>
        <n v="1300517.564"/>
        <n v="1352305.92"/>
        <n v="1318575.5099999998"/>
        <n v="1408166.6740000001"/>
        <n v="1429172"/>
        <n v="378691.33900000004"/>
        <n v="379233.46300000011"/>
        <n v="372528.39200000005"/>
        <n v="360532.17499999999"/>
        <n v="371120.61499999999"/>
        <n v="370414.54"/>
        <n v="345233.86899999995"/>
        <n v="387357.8490000001"/>
        <n v="368620"/>
        <n v="1096178.4949999996"/>
        <n v="1083887.7050000001"/>
        <n v="1071874.023"/>
        <n v="1105093.2659999998"/>
        <n v="1100313.6170000001"/>
        <n v="1125264.06"/>
        <n v="1114048.97"/>
        <n v="1131650.899"/>
        <n v="1154022"/>
        <n v="98208.27900000001"/>
        <n v="104818.32400000001"/>
        <n v="102786.90900000001"/>
        <n v="107337.23700000002"/>
        <n v="97751.762999999992"/>
        <n v="105773.732"/>
        <n v="104843.997"/>
        <n v="103413.663"/>
        <n v="110623"/>
        <n v="547711654.86700034"/>
        <m/>
      </sharedItems>
    </cacheField>
    <cacheField name="Total Population" numFmtId="0">
      <sharedItems containsString="0" containsBlank="1" containsNumber="1" containsInteger="1" minValue="490148" maxValue="2741996541"/>
    </cacheField>
    <cacheField name="Under 5 years2" numFmtId="0">
      <sharedItems containsString="0" containsBlank="1" containsNumber="1" containsInteger="1" minValue="72" maxValue="49341"/>
    </cacheField>
    <cacheField name="5 - 14 years2" numFmtId="0">
      <sharedItems containsString="0" containsBlank="1" containsNumber="1" containsInteger="1" minValue="25" maxValue="30209"/>
    </cacheField>
    <cacheField name="15 - 24 years2" numFmtId="0">
      <sharedItems containsString="0" containsBlank="1" containsNumber="1" containsInteger="1" minValue="25" maxValue="24986" count="56">
        <n v="48"/>
        <n v="60"/>
        <n v="50"/>
        <n v="59"/>
        <n v="65"/>
        <n v="64"/>
        <n v="76"/>
        <n v="54"/>
        <n v="36"/>
        <n v="52"/>
        <n v="53"/>
        <n v="68"/>
        <n v="61"/>
        <n v="63"/>
        <n v="58"/>
        <n v="46"/>
        <n v="47"/>
        <n v="39"/>
        <n v="35"/>
        <n v="43"/>
        <n v="55"/>
        <n v="49"/>
        <n v="62"/>
        <n v="51"/>
        <n v="25"/>
        <n v="42"/>
        <n v="57"/>
        <n v="41"/>
        <n v="40"/>
        <n v="74"/>
        <n v="67"/>
        <n v="44"/>
        <n v="80"/>
        <n v="79"/>
        <n v="27"/>
        <n v="33"/>
        <n v="56"/>
        <n v="69"/>
        <n v="70"/>
        <n v="81"/>
        <n v="32"/>
        <n v="37"/>
        <n v="45"/>
        <n v="75"/>
        <n v="78"/>
        <n v="30"/>
        <n v="66"/>
        <n v="31"/>
        <n v="34"/>
        <n v="73"/>
        <n v="71"/>
        <n v="29"/>
        <n v="86"/>
        <n v="85"/>
        <n v="24986"/>
        <m/>
      </sharedItems>
    </cacheField>
    <cacheField name="25 - 34 years2" numFmtId="0">
      <sharedItems containsString="0" containsBlank="1" containsNumber="1" containsInteger="1" minValue="26" maxValue="25164"/>
    </cacheField>
    <cacheField name="35 - 44 years2" numFmtId="0">
      <sharedItems containsString="0" containsBlank="1" containsNumber="1" containsInteger="1" minValue="25" maxValue="25554" count="61">
        <n v="40"/>
        <n v="54"/>
        <n v="47"/>
        <n v="44"/>
        <n v="60"/>
        <n v="46"/>
        <n v="43"/>
        <n v="48"/>
        <n v="55"/>
        <n v="45"/>
        <n v="41"/>
        <n v="52"/>
        <n v="57"/>
        <n v="66"/>
        <n v="61"/>
        <n v="53"/>
        <n v="64"/>
        <n v="56"/>
        <n v="50"/>
        <n v="39"/>
        <n v="59"/>
        <n v="184"/>
        <n v="81"/>
        <n v="65"/>
        <n v="132"/>
        <n v="70"/>
        <n v="89"/>
        <n v="68"/>
        <n v="58"/>
        <n v="49"/>
        <n v="67"/>
        <n v="69"/>
        <n v="82"/>
        <n v="35"/>
        <n v="71"/>
        <n v="75"/>
        <n v="63"/>
        <n v="72"/>
        <n v="42"/>
        <n v="78"/>
        <n v="38"/>
        <n v="51"/>
        <n v="77"/>
        <n v="73"/>
        <n v="62"/>
        <n v="28"/>
        <n v="29"/>
        <n v="37"/>
        <n v="36"/>
        <n v="33"/>
        <n v="30"/>
        <n v="74"/>
        <n v="87"/>
        <n v="76"/>
        <n v="79"/>
        <n v="25"/>
        <n v="26"/>
        <n v="105"/>
        <n v="102"/>
        <n v="25554"/>
        <m/>
      </sharedItems>
    </cacheField>
    <cacheField name="45 - 54 years2" numFmtId="0">
      <sharedItems containsString="0" containsBlank="1" containsNumber="1" containsInteger="1" minValue="26" maxValue="24670"/>
    </cacheField>
    <cacheField name="55 - 64 years2" numFmtId="0">
      <sharedItems containsString="0" containsBlank="1" containsNumber="1" containsInteger="1" minValue="29" maxValue="45138" count="159">
        <n v="72"/>
        <n v="82"/>
        <n v="70"/>
        <n v="77"/>
        <n v="100"/>
        <n v="92"/>
        <n v="117"/>
        <n v="129"/>
        <n v="114"/>
        <n v="47"/>
        <n v="75"/>
        <n v="57"/>
        <n v="50"/>
        <n v="41"/>
        <n v="42"/>
        <n v="52"/>
        <n v="60"/>
        <n v="49"/>
        <n v="74"/>
        <n v="83"/>
        <n v="45"/>
        <n v="59"/>
        <n v="94"/>
        <n v="113"/>
        <n v="79"/>
        <n v="51"/>
        <n v="40"/>
        <n v="54"/>
        <n v="56"/>
        <n v="48"/>
        <n v="64"/>
        <n v="436"/>
        <n v="351"/>
        <n v="444"/>
        <n v="412"/>
        <n v="501"/>
        <n v="589"/>
        <n v="441"/>
        <n v="511"/>
        <n v="503"/>
        <n v="34"/>
        <n v="53"/>
        <n v="73"/>
        <n v="44"/>
        <n v="65"/>
        <n v="68"/>
        <n v="33"/>
        <n v="46"/>
        <n v="38"/>
        <n v="31"/>
        <n v="39"/>
        <n v="67"/>
        <n v="69"/>
        <n v="43"/>
        <n v="201"/>
        <n v="147"/>
        <n v="193"/>
        <n v="187"/>
        <n v="278"/>
        <n v="277"/>
        <n v="224"/>
        <n v="274"/>
        <n v="300"/>
        <n v="124"/>
        <n v="106"/>
        <n v="150"/>
        <n v="121"/>
        <n v="137"/>
        <n v="194"/>
        <n v="170"/>
        <n v="159"/>
        <n v="58"/>
        <n v="61"/>
        <n v="63"/>
        <n v="29"/>
        <n v="173"/>
        <n v="152"/>
        <n v="185"/>
        <n v="175"/>
        <n v="188"/>
        <n v="191"/>
        <n v="216"/>
        <n v="209"/>
        <n v="66"/>
        <n v="90"/>
        <n v="76"/>
        <n v="97"/>
        <n v="84"/>
        <n v="80"/>
        <n v="62"/>
        <n v="101"/>
        <n v="87"/>
        <n v="55"/>
        <n v="116"/>
        <n v="88"/>
        <n v="71"/>
        <n v="98"/>
        <n v="134"/>
        <n v="91"/>
        <n v="143"/>
        <n v="156"/>
        <n v="149"/>
        <n v="107"/>
        <n v="86"/>
        <n v="102"/>
        <n v="81"/>
        <n v="35"/>
        <n v="96"/>
        <n v="95"/>
        <n v="286"/>
        <n v="326"/>
        <n v="333"/>
        <n v="307"/>
        <n v="350"/>
        <n v="394"/>
        <n v="329"/>
        <n v="376"/>
        <n v="105"/>
        <n v="174"/>
        <n v="165"/>
        <n v="171"/>
        <n v="195"/>
        <n v="186"/>
        <n v="212"/>
        <n v="153"/>
        <n v="164"/>
        <n v="166"/>
        <n v="217"/>
        <n v="228"/>
        <n v="204"/>
        <n v="215"/>
        <n v="207"/>
        <n v="89"/>
        <n v="179"/>
        <n v="133"/>
        <n v="178"/>
        <n v="103"/>
        <n v="184"/>
        <n v="213"/>
        <n v="197"/>
        <n v="160"/>
        <n v="37"/>
        <n v="120"/>
        <n v="151"/>
        <n v="169"/>
        <n v="317"/>
        <n v="266"/>
        <n v="280"/>
        <n v="253"/>
        <n v="365"/>
        <n v="458"/>
        <n v="318"/>
        <n v="320"/>
        <n v="78"/>
        <n v="93"/>
        <n v="112"/>
        <n v="110"/>
        <n v="45138"/>
        <m/>
      </sharedItems>
    </cacheField>
    <cacheField name="Over 65 years2" numFmtId="0">
      <sharedItems containsString="0" containsBlank="1" containsNumber="1" containsInteger="1" minValue="127" maxValue="408383" count="373">
        <n v="729"/>
        <n v="757"/>
        <n v="772"/>
        <n v="752"/>
        <n v="791"/>
        <n v="782"/>
        <n v="882"/>
        <n v="940"/>
        <n v="154"/>
        <n v="150"/>
        <n v="200"/>
        <n v="180"/>
        <n v="146"/>
        <n v="168"/>
        <n v="171"/>
        <n v="136"/>
        <n v="169"/>
        <n v="781"/>
        <n v="596"/>
        <n v="557"/>
        <n v="553"/>
        <n v="637"/>
        <n v="588"/>
        <n v="627"/>
        <n v="663"/>
        <n v="703"/>
        <n v="533"/>
        <n v="516"/>
        <n v="621"/>
        <n v="587"/>
        <n v="643"/>
        <n v="542"/>
        <n v="517"/>
        <n v="576"/>
        <n v="5197"/>
        <n v="5229"/>
        <n v="5338"/>
        <n v="5119"/>
        <n v="5694"/>
        <n v="4888"/>
        <n v="5423"/>
        <n v="5085"/>
        <n v="5510"/>
        <n v="482"/>
        <n v="445"/>
        <n v="471"/>
        <n v="424"/>
        <n v="489"/>
        <n v="503"/>
        <n v="401"/>
        <n v="437"/>
        <n v="597"/>
        <n v="524"/>
        <n v="577"/>
        <n v="513"/>
        <n v="546"/>
        <n v="578"/>
        <n v="475"/>
        <n v="593"/>
        <n v="175"/>
        <n v="152"/>
        <n v="166"/>
        <n v="165"/>
        <n v="183"/>
        <n v="188"/>
        <n v="144"/>
        <n v="167"/>
        <n v="176"/>
        <n v="147"/>
        <n v="127"/>
        <n v="185"/>
        <n v="155"/>
        <n v="159"/>
        <n v="1861"/>
        <n v="1904"/>
        <n v="2034"/>
        <n v="1985"/>
        <n v="2136"/>
        <n v="2143"/>
        <n v="2271"/>
        <n v="2260"/>
        <n v="2554"/>
        <n v="1168"/>
        <n v="1172"/>
        <n v="1173"/>
        <n v="1120"/>
        <n v="1157"/>
        <n v="1133"/>
        <n v="1159"/>
        <n v="1068"/>
        <n v="1117"/>
        <n v="231"/>
        <n v="230"/>
        <n v="317"/>
        <n v="365"/>
        <n v="389"/>
        <n v="374"/>
        <n v="485"/>
        <n v="439"/>
        <n v="148"/>
        <n v="199"/>
        <n v="213"/>
        <n v="219"/>
        <n v="182"/>
        <n v="190"/>
        <n v="191"/>
        <n v="209"/>
        <n v="2006"/>
        <n v="1912"/>
        <n v="2049"/>
        <n v="1983"/>
        <n v="2122"/>
        <n v="2125"/>
        <n v="1997"/>
        <n v="1799"/>
        <n v="2026"/>
        <n v="959"/>
        <n v="978"/>
        <n v="812"/>
        <n v="796"/>
        <n v="904"/>
        <n v="824"/>
        <n v="866"/>
        <n v="770"/>
        <n v="887"/>
        <n v="558"/>
        <n v="514"/>
        <n v="571"/>
        <n v="592"/>
        <n v="662"/>
        <n v="508"/>
        <n v="527"/>
        <n v="494"/>
        <n v="468"/>
        <n v="598"/>
        <n v="570"/>
        <n v="497"/>
        <n v="799"/>
        <n v="771"/>
        <n v="766"/>
        <n v="715"/>
        <n v="756"/>
        <n v="697"/>
        <n v="748"/>
        <n v="685"/>
        <n v="720"/>
        <n v="660"/>
        <n v="630"/>
        <n v="651"/>
        <n v="244"/>
        <n v="262"/>
        <n v="255"/>
        <n v="195"/>
        <n v="295"/>
        <n v="210"/>
        <n v="263"/>
        <n v="749"/>
        <n v="853"/>
        <n v="788"/>
        <n v="920"/>
        <n v="807"/>
        <n v="1001"/>
        <n v="841"/>
        <n v="839"/>
        <n v="1190"/>
        <n v="1140"/>
        <n v="1266"/>
        <n v="1218"/>
        <n v="1405"/>
        <n v="1188"/>
        <n v="1375"/>
        <n v="1109"/>
        <n v="1300"/>
        <n v="1293"/>
        <n v="1275"/>
        <n v="1467"/>
        <n v="1335"/>
        <n v="1586"/>
        <n v="1553"/>
        <n v="1607"/>
        <n v="1354"/>
        <n v="1495"/>
        <n v="538"/>
        <n v="535"/>
        <n v="594"/>
        <n v="626"/>
        <n v="495"/>
        <n v="633"/>
        <n v="465"/>
        <n v="448"/>
        <n v="438"/>
        <n v="486"/>
        <n v="545"/>
        <n v="639"/>
        <n v="620"/>
        <n v="586"/>
        <n v="998"/>
        <n v="1010"/>
        <n v="1037"/>
        <n v="1094"/>
        <n v="1158"/>
        <n v="956"/>
        <n v="1115"/>
        <n v="174"/>
        <n v="203"/>
        <n v="220"/>
        <n v="197"/>
        <n v="157"/>
        <n v="181"/>
        <n v="233"/>
        <n v="279"/>
        <n v="277"/>
        <n v="283"/>
        <n v="319"/>
        <n v="286"/>
        <n v="346"/>
        <n v="288"/>
        <n v="344"/>
        <n v="328"/>
        <n v="305"/>
        <n v="375"/>
        <n v="340"/>
        <n v="502"/>
        <n v="457"/>
        <n v="379"/>
        <n v="452"/>
        <n v="224"/>
        <n v="251"/>
        <n v="238"/>
        <n v="243"/>
        <n v="234"/>
        <n v="1086"/>
        <n v="1023"/>
        <n v="979"/>
        <n v="1171"/>
        <n v="1048"/>
        <n v="1242"/>
        <n v="1029"/>
        <n v="1143"/>
        <n v="246"/>
        <n v="268"/>
        <n v="301"/>
        <n v="274"/>
        <n v="280"/>
        <n v="248"/>
        <n v="235"/>
        <n v="232"/>
        <n v="3878"/>
        <n v="4065"/>
        <n v="4296"/>
        <n v="3869"/>
        <n v="4282"/>
        <n v="4030"/>
        <n v="4298"/>
        <n v="3903"/>
        <n v="3955"/>
        <n v="1432"/>
        <n v="1436"/>
        <n v="1344"/>
        <n v="1597"/>
        <n v="1528"/>
        <n v="1778"/>
        <n v="1550"/>
        <n v="1690"/>
        <n v="206"/>
        <n v="202"/>
        <n v="201"/>
        <n v="162"/>
        <n v="1640"/>
        <n v="1669"/>
        <n v="1892"/>
        <n v="1881"/>
        <n v="2005"/>
        <n v="2025"/>
        <n v="2093"/>
        <n v="1773"/>
        <n v="1888"/>
        <n v="653"/>
        <n v="617"/>
        <n v="669"/>
        <n v="427"/>
        <n v="555"/>
        <n v="380"/>
        <n v="478"/>
        <n v="387"/>
        <n v="337"/>
        <n v="330"/>
        <n v="321"/>
        <n v="338"/>
        <n v="373"/>
        <n v="477"/>
        <n v="2188"/>
        <n v="2047"/>
        <n v="2426"/>
        <n v="2112"/>
        <n v="2536"/>
        <n v="2163"/>
        <n v="2560"/>
        <n v="2171"/>
        <n v="2393"/>
        <n v="216"/>
        <n v="212"/>
        <n v="223"/>
        <n v="264"/>
        <n v="226"/>
        <n v="580"/>
        <n v="607"/>
        <n v="612"/>
        <n v="581"/>
        <n v="541"/>
        <n v="677"/>
        <n v="208"/>
        <n v="187"/>
        <n v="229"/>
        <n v="211"/>
        <n v="1089"/>
        <n v="1192"/>
        <n v="1202"/>
        <n v="1255"/>
        <n v="1248"/>
        <n v="1438"/>
        <n v="1212"/>
        <n v="1321"/>
        <n v="2512"/>
        <n v="2435"/>
        <n v="2473"/>
        <n v="2608"/>
        <n v="2552"/>
        <n v="2575"/>
        <n v="2290"/>
        <n v="284"/>
        <n v="257"/>
        <n v="281"/>
        <n v="356"/>
        <n v="278"/>
        <n v="289"/>
        <n v="272"/>
        <n v="215"/>
        <n v="170"/>
        <n v="142"/>
        <n v="149"/>
        <n v="131"/>
        <n v="1036"/>
        <n v="1044"/>
        <n v="1204"/>
        <n v="1108"/>
        <n v="1226"/>
        <n v="1229"/>
        <n v="1206"/>
        <n v="982"/>
        <n v="1038"/>
        <n v="481"/>
        <n v="606"/>
        <n v="550"/>
        <n v="708"/>
        <n v="858"/>
        <n v="368"/>
        <n v="370"/>
        <n v="352"/>
        <n v="399"/>
        <n v="423"/>
        <n v="297"/>
        <n v="808"/>
        <n v="784"/>
        <n v="878"/>
        <n v="970"/>
        <n v="931"/>
        <n v="714"/>
        <n v="842"/>
        <n v="189"/>
        <n v="177"/>
        <n v="408383"/>
        <m/>
      </sharedItems>
    </cacheField>
    <cacheField name="Not Stated" numFmtId="0">
      <sharedItems containsString="0" containsBlank="1" containsNumber="1" containsInteger="1" minValue="27" maxValue="24998"/>
    </cacheField>
    <cacheField name="Vulnerable Population2" numFmtId="0">
      <sharedItems containsString="0" containsBlank="1" containsNumber="1" containsInteger="1" minValue="224" maxValue="457724" count="385">
        <n v="837"/>
        <n v="876"/>
        <n v="868"/>
        <n v="850"/>
        <n v="899"/>
        <n v="906"/>
        <n v="995"/>
        <n v="836"/>
        <n v="1066"/>
        <n v="260"/>
        <n v="240"/>
        <n v="300"/>
        <n v="274"/>
        <n v="270"/>
        <n v="266"/>
        <n v="283"/>
        <n v="253"/>
        <n v="281"/>
        <n v="883"/>
        <n v="713"/>
        <n v="654"/>
        <n v="678"/>
        <n v="758"/>
        <n v="679"/>
        <n v="735"/>
        <n v="772"/>
        <n v="792"/>
        <n v="637"/>
        <n v="628"/>
        <n v="734"/>
        <n v="701"/>
        <n v="741"/>
        <n v="634"/>
        <n v="641"/>
        <n v="630"/>
        <n v="681"/>
        <n v="5326"/>
        <n v="5349"/>
        <n v="5441"/>
        <n v="5208"/>
        <n v="5808"/>
        <n v="4987"/>
        <n v="5521"/>
        <n v="5207"/>
        <n v="5618"/>
        <n v="605"/>
        <n v="536"/>
        <n v="593"/>
        <n v="542"/>
        <n v="575"/>
        <n v="615"/>
        <n v="612"/>
        <n v="507"/>
        <n v="691"/>
        <n v="622"/>
        <n v="607"/>
        <n v="629"/>
        <n v="695"/>
        <n v="566"/>
        <n v="703"/>
        <n v="280"/>
        <n v="271"/>
        <n v="264"/>
        <n v="257"/>
        <n v="284"/>
        <n v="298"/>
        <n v="311"/>
        <n v="318"/>
        <n v="251"/>
        <n v="267"/>
        <n v="263"/>
        <n v="224"/>
        <n v="295"/>
        <n v="258"/>
        <n v="278"/>
        <n v="1975"/>
        <n v="2013"/>
        <n v="2155"/>
        <n v="2111"/>
        <n v="2241"/>
        <n v="2248"/>
        <n v="2395"/>
        <n v="2366"/>
        <n v="2656"/>
        <n v="1292"/>
        <n v="1277"/>
        <n v="1247"/>
        <n v="1266"/>
        <n v="1257"/>
        <n v="1248"/>
        <n v="1173"/>
        <n v="1230"/>
        <n v="346"/>
        <n v="352"/>
        <n v="393"/>
        <n v="469"/>
        <n v="522"/>
        <n v="483"/>
        <n v="613"/>
        <n v="546"/>
        <n v="642"/>
        <n v="308"/>
        <n v="328"/>
        <n v="289"/>
        <n v="313"/>
        <n v="303"/>
        <n v="2122"/>
        <n v="2021"/>
        <n v="2134"/>
        <n v="2116"/>
        <n v="2222"/>
        <n v="2090"/>
        <n v="1899"/>
        <n v="2148"/>
        <n v="1084"/>
        <n v="1075"/>
        <n v="885"/>
        <n v="888"/>
        <n v="1027"/>
        <n v="935"/>
        <n v="963"/>
        <n v="981"/>
        <n v="645"/>
        <n v="686"/>
        <n v="708"/>
        <n v="777"/>
        <n v="646"/>
        <n v="534"/>
        <n v="601"/>
        <n v="579"/>
        <n v="685"/>
        <n v="619"/>
        <n v="680"/>
        <n v="558"/>
        <n v="582"/>
        <n v="902"/>
        <n v="875"/>
        <n v="870"/>
        <n v="831"/>
        <n v="858"/>
        <n v="893"/>
        <n v="807"/>
        <n v="853"/>
        <n v="773"/>
        <n v="842"/>
        <n v="760"/>
        <n v="755"/>
        <n v="721"/>
        <n v="689"/>
        <n v="655"/>
        <n v="705"/>
        <n v="288"/>
        <n v="368"/>
        <n v="401"/>
        <n v="315"/>
        <n v="359"/>
        <n v="305"/>
        <n v="396"/>
        <n v="297"/>
        <n v="843"/>
        <n v="881"/>
        <n v="1015"/>
        <n v="917"/>
        <n v="1103"/>
        <n v="953"/>
        <n v="941"/>
        <n v="1270"/>
        <n v="1227"/>
        <n v="1386"/>
        <n v="1317"/>
        <n v="1511"/>
        <n v="1283"/>
        <n v="1498"/>
        <n v="1204"/>
        <n v="1413"/>
        <n v="1434"/>
        <n v="1389"/>
        <n v="1603"/>
        <n v="1461"/>
        <n v="1713"/>
        <n v="1670"/>
        <n v="1693"/>
        <n v="1483"/>
        <n v="1595"/>
        <n v="631"/>
        <n v="660"/>
        <n v="709"/>
        <n v="698"/>
        <n v="753"/>
        <n v="624"/>
        <n v="742"/>
        <n v="554"/>
        <n v="712"/>
        <n v="571"/>
        <n v="603"/>
        <n v="540"/>
        <n v="700"/>
        <n v="747"/>
        <n v="751"/>
        <n v="687"/>
        <n v="1224"/>
        <n v="1089"/>
        <n v="1120"/>
        <n v="1160"/>
        <n v="1258"/>
        <n v="1188"/>
        <n v="1281"/>
        <n v="1069"/>
        <n v="1217"/>
        <n v="256"/>
        <n v="320"/>
        <n v="250"/>
        <n v="272"/>
        <n v="276"/>
        <n v="269"/>
        <n v="331"/>
        <n v="376"/>
        <n v="381"/>
        <n v="400"/>
        <n v="429"/>
        <n v="377"/>
        <n v="451"/>
        <n v="409"/>
        <n v="434"/>
        <n v="456"/>
        <n v="420"/>
        <n v="425"/>
        <n v="495"/>
        <n v="452"/>
        <n v="588"/>
        <n v="476"/>
        <n v="547"/>
        <n v="336"/>
        <n v="340"/>
        <n v="330"/>
        <n v="380"/>
        <n v="323"/>
        <n v="1203"/>
        <n v="1065"/>
        <n v="1139"/>
        <n v="1152"/>
        <n v="1334"/>
        <n v="1153"/>
        <n v="1273"/>
        <n v="391"/>
        <n v="395"/>
        <n v="412"/>
        <n v="363"/>
        <n v="325"/>
        <n v="3986"/>
        <n v="4158"/>
        <n v="4422"/>
        <n v="3966"/>
        <n v="4373"/>
        <n v="4135"/>
        <n v="4419"/>
        <n v="4017"/>
        <n v="4050"/>
        <n v="1530"/>
        <n v="1542"/>
        <n v="1463"/>
        <n v="1706"/>
        <n v="1700"/>
        <n v="1637"/>
        <n v="1649"/>
        <n v="1786"/>
        <n v="265"/>
        <n v="296"/>
        <n v="275"/>
        <n v="249"/>
        <n v="1753"/>
        <n v="1751"/>
        <n v="2004"/>
        <n v="2010"/>
        <n v="2129"/>
        <n v="2152"/>
        <n v="2167"/>
        <n v="1867"/>
        <n v="1989"/>
        <n v="759"/>
        <n v="719"/>
        <n v="793"/>
        <n v="514"/>
        <n v="676"/>
        <n v="623"/>
        <n v="688"/>
        <n v="500"/>
        <n v="493"/>
        <n v="458"/>
        <n v="430"/>
        <n v="407"/>
        <n v="523"/>
        <n v="440"/>
        <n v="461"/>
        <n v="480"/>
        <n v="589"/>
        <n v="2302"/>
        <n v="2174"/>
        <n v="2498"/>
        <n v="2201"/>
        <n v="2629"/>
        <n v="2271"/>
        <n v="2692"/>
        <n v="2253"/>
        <n v="2502"/>
        <n v="351"/>
        <n v="370"/>
        <n v="347"/>
        <n v="697"/>
        <n v="729"/>
        <n v="682"/>
        <n v="651"/>
        <n v="812"/>
        <n v="665"/>
        <n v="301"/>
        <n v="321"/>
        <n v="302"/>
        <n v="261"/>
        <n v="348"/>
        <n v="291"/>
        <n v="1214"/>
        <n v="1300"/>
        <n v="1305"/>
        <n v="1366"/>
        <n v="1324"/>
        <n v="1567"/>
        <n v="1307"/>
        <n v="1412"/>
        <n v="2630"/>
        <n v="2576"/>
        <n v="2565"/>
        <n v="2562"/>
        <n v="2682"/>
        <n v="2669"/>
        <n v="2679"/>
        <n v="2388"/>
        <n v="2374"/>
        <n v="349"/>
        <n v="367"/>
        <n v="362"/>
        <n v="374"/>
        <n v="449"/>
        <n v="383"/>
        <n v="419"/>
        <n v="379"/>
        <n v="329"/>
        <n v="273"/>
        <n v="246"/>
        <n v="237"/>
        <n v="254"/>
        <n v="287"/>
        <n v="1147"/>
        <n v="1129"/>
        <n v="1226"/>
        <n v="1336"/>
        <n v="1339"/>
        <n v="1295"/>
        <n v="1101"/>
        <n v="1157"/>
        <n v="640"/>
        <n v="621"/>
        <n v="722"/>
        <n v="659"/>
        <n v="818"/>
        <n v="754"/>
        <n v="954"/>
        <n v="490"/>
        <n v="438"/>
        <n v="463"/>
        <n v="413"/>
        <n v="537"/>
        <n v="384"/>
        <n v="925"/>
        <n v="905"/>
        <n v="966"/>
        <n v="976"/>
        <n v="1081"/>
        <n v="926"/>
        <n v="1024"/>
        <n v="825"/>
        <n v="255"/>
        <n v="293"/>
        <n v="285"/>
        <n v="457724"/>
        <m/>
      </sharedItems>
    </cacheField>
    <cacheField name="Total Deaths" numFmtId="0">
      <sharedItems containsString="0" containsBlank="1" containsNumber="1" containsInteger="1" minValue="599" maxValue="658443" count="391">
        <n v="1244"/>
        <n v="1294"/>
        <n v="1267"/>
        <n v="1231"/>
        <n v="1344"/>
        <n v="1340"/>
        <n v="1433"/>
        <n v="1307"/>
        <n v="1525"/>
        <n v="657"/>
        <n v="636"/>
        <n v="630"/>
        <n v="650"/>
        <n v="616"/>
        <n v="655"/>
        <n v="633"/>
        <n v="669"/>
        <n v="1341"/>
        <n v="1144"/>
        <n v="1068"/>
        <n v="1087"/>
        <n v="1195"/>
        <n v="1105"/>
        <n v="1146"/>
        <n v="1206"/>
        <n v="1166"/>
        <n v="1010"/>
        <n v="989"/>
        <n v="1110"/>
        <n v="1060"/>
        <n v="1122"/>
        <n v="1067"/>
        <n v="1007"/>
        <n v="1027"/>
        <n v="1055"/>
        <n v="6603"/>
        <n v="6115"/>
        <n v="6410"/>
        <n v="6039"/>
        <n v="6801"/>
        <n v="6214"/>
        <n v="6406"/>
        <n v="6175"/>
        <n v="6571"/>
        <n v="1021"/>
        <n v="881"/>
        <n v="1016"/>
        <n v="937"/>
        <n v="928"/>
        <n v="1009"/>
        <n v="972"/>
        <n v="873"/>
        <n v="925"/>
        <n v="1082"/>
        <n v="983"/>
        <n v="1045"/>
        <n v="930"/>
        <n v="1003"/>
        <n v="1108"/>
        <n v="1078"/>
        <n v="921"/>
        <n v="721"/>
        <n v="635"/>
        <n v="673"/>
        <n v="599"/>
        <n v="660"/>
        <n v="670"/>
        <n v="692"/>
        <n v="726"/>
        <n v="622"/>
        <n v="653"/>
        <n v="623"/>
        <n v="640"/>
        <n v="604"/>
        <n v="677"/>
        <n v="646"/>
        <n v="638"/>
        <n v="2629"/>
        <n v="2521"/>
        <n v="2747"/>
        <n v="2621"/>
        <n v="2958"/>
        <n v="2977"/>
        <n v="3016"/>
        <n v="3018"/>
        <n v="3338"/>
        <n v="1770"/>
        <n v="1682"/>
        <n v="1777"/>
        <n v="1736"/>
        <n v="1788"/>
        <n v="1801"/>
        <n v="1763"/>
        <n v="1685"/>
        <n v="1695"/>
        <n v="716"/>
        <n v="703"/>
        <n v="772"/>
        <n v="831"/>
        <n v="905"/>
        <n v="833"/>
        <n v="993"/>
        <n v="922"/>
        <n v="1032"/>
        <n v="656"/>
        <n v="711"/>
        <n v="740"/>
        <n v="713"/>
        <n v="666"/>
        <n v="685"/>
        <n v="2654"/>
        <n v="2499"/>
        <n v="2681"/>
        <n v="2696"/>
        <n v="2742"/>
        <n v="2775"/>
        <n v="2643"/>
        <n v="2509"/>
        <n v="2738"/>
        <n v="1459"/>
        <n v="1477"/>
        <n v="1225"/>
        <n v="1284"/>
        <n v="1440"/>
        <n v="1373"/>
        <n v="1368"/>
        <n v="1266"/>
        <n v="1418"/>
        <n v="1092"/>
        <n v="1051"/>
        <n v="1062"/>
        <n v="1100"/>
        <n v="1185"/>
        <n v="990"/>
        <n v="1039"/>
        <n v="898"/>
        <n v="1006"/>
        <n v="986"/>
        <n v="969"/>
        <n v="1035"/>
        <n v="1071"/>
        <n v="1023"/>
        <n v="1076"/>
        <n v="911"/>
        <n v="953"/>
        <n v="1289"/>
        <n v="1210"/>
        <n v="1286"/>
        <n v="1237"/>
        <n v="1258"/>
        <n v="1383"/>
        <n v="1271"/>
        <n v="1230"/>
        <n v="1270"/>
        <n v="1162"/>
        <n v="1215"/>
        <n v="1156"/>
        <n v="1232"/>
        <n v="1182"/>
        <n v="1080"/>
        <n v="1041"/>
        <n v="1121"/>
        <n v="639"/>
        <n v="732"/>
        <n v="785"/>
        <n v="667"/>
        <n v="719"/>
        <n v="705"/>
        <n v="770"/>
        <n v="698"/>
        <n v="714"/>
        <n v="1291"/>
        <n v="1255"/>
        <n v="1358"/>
        <n v="1290"/>
        <n v="1326"/>
        <n v="1522"/>
        <n v="1345"/>
        <n v="1335"/>
        <n v="1677"/>
        <n v="1578"/>
        <n v="1791"/>
        <n v="1707"/>
        <n v="1946"/>
        <n v="1760"/>
        <n v="1846"/>
        <n v="1581"/>
        <n v="1814"/>
        <n v="1939"/>
        <n v="1794"/>
        <n v="2075"/>
        <n v="1919"/>
        <n v="2182"/>
        <n v="2177"/>
        <n v="1985"/>
        <n v="2073"/>
        <n v="999"/>
        <n v="1145"/>
        <n v="1096"/>
        <n v="1091"/>
        <n v="998"/>
        <n v="1106"/>
        <n v="958"/>
        <n v="1049"/>
        <n v="939"/>
        <n v="940"/>
        <n v="1004"/>
        <n v="1109"/>
        <n v="1115"/>
        <n v="1132"/>
        <n v="1135"/>
        <n v="1107"/>
        <n v="1656"/>
        <n v="1500"/>
        <n v="1489"/>
        <n v="1623"/>
        <n v="1652"/>
        <n v="1688"/>
        <n v="1678"/>
        <n v="1472"/>
        <n v="1616"/>
        <n v="627"/>
        <n v="712"/>
        <n v="642"/>
        <n v="618"/>
        <n v="631"/>
        <n v="643"/>
        <n v="760"/>
        <n v="786"/>
        <n v="780"/>
        <n v="776"/>
        <n v="802"/>
        <n v="793"/>
        <n v="790"/>
        <n v="843"/>
        <n v="778"/>
        <n v="783"/>
        <n v="865"/>
        <n v="844"/>
        <n v="1015"/>
        <n v="919"/>
        <n v="985"/>
        <n v="710"/>
        <n v="738"/>
        <n v="779"/>
        <n v="665"/>
        <n v="753"/>
        <n v="699"/>
        <n v="1611"/>
        <n v="1474"/>
        <n v="1527"/>
        <n v="1492"/>
        <n v="1718"/>
        <n v="1542"/>
        <n v="1740"/>
        <n v="1603"/>
        <n v="1744"/>
        <n v="744"/>
        <n v="755"/>
        <n v="768"/>
        <n v="775"/>
        <n v="718"/>
        <n v="727"/>
        <n v="652"/>
        <n v="4750"/>
        <n v="4915"/>
        <n v="5189"/>
        <n v="4666"/>
        <n v="5122"/>
        <n v="4943"/>
        <n v="5126"/>
        <n v="4843"/>
        <n v="4781"/>
        <n v="1986"/>
        <n v="2004"/>
        <n v="1908"/>
        <n v="2167"/>
        <n v="2202"/>
        <n v="2221"/>
        <n v="2443"/>
        <n v="2211"/>
        <n v="2382"/>
        <n v="684"/>
        <n v="680"/>
        <n v="644"/>
        <n v="662"/>
        <n v="620"/>
        <n v="2288"/>
        <n v="2267"/>
        <n v="2563"/>
        <n v="2523"/>
        <n v="2718"/>
        <n v="2783"/>
        <n v="2376"/>
        <n v="2573"/>
        <n v="1167"/>
        <n v="1189"/>
        <n v="1033"/>
        <n v="1097"/>
        <n v="862"/>
        <n v="893"/>
        <n v="822"/>
        <n v="764"/>
        <n v="789"/>
        <n v="938"/>
        <n v="879"/>
        <n v="841"/>
        <n v="853"/>
        <n v="2803"/>
        <n v="2631"/>
        <n v="3056"/>
        <n v="2662"/>
        <n v="3169"/>
        <n v="2820"/>
        <n v="3223"/>
        <n v="2767"/>
        <n v="3040"/>
        <n v="701"/>
        <n v="715"/>
        <n v="695"/>
        <n v="649"/>
        <n v="679"/>
        <n v="769"/>
        <n v="668"/>
        <n v="700"/>
        <n v="1072"/>
        <n v="1151"/>
        <n v="1069"/>
        <n v="1187"/>
        <n v="1083"/>
        <n v="706"/>
        <n v="674"/>
        <n v="681"/>
        <n v="693"/>
        <n v="1650"/>
        <n v="1699"/>
        <n v="1762"/>
        <n v="1702"/>
        <n v="1878"/>
        <n v="1880"/>
        <n v="2027"/>
        <n v="1870"/>
        <n v="1926"/>
        <n v="3515"/>
        <n v="3263"/>
        <n v="3255"/>
        <n v="3220"/>
        <n v="3554"/>
        <n v="3653"/>
        <n v="3423"/>
        <n v="3111"/>
        <n v="3147"/>
        <n v="731"/>
        <n v="762"/>
        <n v="758"/>
        <n v="852"/>
        <n v="796"/>
        <n v="663"/>
        <n v="1512"/>
        <n v="1671"/>
        <n v="1745"/>
        <n v="1807"/>
        <n v="1723"/>
        <n v="1506"/>
        <n v="1607"/>
        <n v="1058"/>
        <n v="1178"/>
        <n v="1149"/>
        <n v="1317"/>
        <n v="899"/>
        <n v="827"/>
        <n v="839"/>
        <n v="818"/>
        <n v="872"/>
        <n v="813"/>
        <n v="1283"/>
        <n v="1354"/>
        <n v="1302"/>
        <n v="1479"/>
        <n v="1325"/>
        <n v="1403"/>
        <n v="1227"/>
        <n v="1359"/>
        <n v="658"/>
        <n v="634"/>
        <n v="617"/>
        <n v="707"/>
        <n v="645"/>
        <n v="654"/>
        <n v="658443"/>
        <m/>
      </sharedItems>
    </cacheField>
    <cacheField name="Under 5 years3" numFmtId="0">
      <sharedItems containsString="0" containsBlank="1" containsNumber="1" minValue="3.5080180454750145E-5" maxValue="4.6589381067906133E-3" count="461">
        <n v="3.5073035683569548E-4"/>
        <n v="3.9414166248244442E-4"/>
        <n v="3.1720320768703896E-4"/>
        <n v="3.2359531566062647E-4"/>
        <n v="3.7129938920047183E-4"/>
        <n v="4.4165272590430976E-4"/>
        <n v="4.174484666794574E-4"/>
        <n v="2.8713359486212301E-4"/>
        <n v="4.5591385399177905E-4"/>
        <n v="2.0344173905529985E-3"/>
        <n v="1.7843663102599836E-3"/>
        <n v="2.0275438589163614E-3"/>
        <n v="1.887232516662908E-3"/>
        <n v="2.3846794958064443E-3"/>
        <n v="2.1302025905263278E-3"/>
        <n v="2.2357820183598032E-3"/>
        <n v="2.3144117708846293E-3"/>
        <n v="2.1900664841611262E-3"/>
        <n v="2.0379127127380576E-4"/>
        <n v="2.5291466698262118E-4"/>
        <n v="2.1359434932757764E-4"/>
        <n v="2.7420505530494402E-4"/>
        <n v="2.7067788141352814E-4"/>
        <n v="2.0755801150055224E-4"/>
        <n v="2.5420349068043752E-4"/>
        <n v="2.5519758223282025E-4"/>
        <n v="2.0683772999077364E-4"/>
        <n v="5.2271917469236609E-4"/>
        <n v="5.7806421777330675E-4"/>
        <n v="5.8705624619663532E-4"/>
        <n v="6.0300902774336625E-4"/>
        <n v="5.192690848900783E-4"/>
        <n v="6.8116303600899671E-4"/>
        <n v="5.5112818695510636E-4"/>
        <n v="6.588097059996974E-4"/>
        <n v="5.8003038254384755E-4"/>
        <n v="4.7677373713940989E-5"/>
        <n v="4.7325438271300448E-5"/>
        <n v="4.0398097252443358E-5"/>
        <n v="3.5080180454750145E-5"/>
        <n v="4.5236708966329395E-5"/>
        <n v="3.9196295046782039E-5"/>
        <n v="3.9045091566636329E-5"/>
        <n v="4.8896091361522698E-5"/>
        <n v="4.382425014881985E-5"/>
        <n v="3.4926239317777748E-4"/>
        <n v="2.6965441546452306E-4"/>
        <n v="3.568012919763086E-4"/>
        <n v="3.5510917783522137E-4"/>
        <n v="3.8579475919424161E-4"/>
        <n v="3.8425686451558572E-4"/>
        <n v="3.2923120315610092E-4"/>
        <n v="3.234087191124919E-4"/>
        <n v="3.2528888751200472E-4"/>
        <n v="4.4223217745399782E-4"/>
        <n v="4.7738742657677864E-4"/>
        <n v="5.0207457213204967E-4"/>
        <n v="4.7160729188558469E-4"/>
        <n v="4.2066867871313096E-4"/>
        <n v="6.0283889200169589E-4"/>
        <n v="5.9029978850133212E-4"/>
        <n v="4.8214117816378576E-4"/>
        <n v="5.9080069607063824E-4"/>
        <n v="1.9048945527601049E-3"/>
        <n v="1.718718904167743E-3"/>
        <n v="2.0082734410607067E-3"/>
        <n v="1.6204600208205961E-3"/>
        <n v="2.119487742254332E-3"/>
        <n v="2.0549255878387143E-3"/>
        <n v="1.9962026470834028E-3"/>
        <n v="2.3334510110627833E-3"/>
        <n v="2.2973119641112841E-3"/>
        <n v="2.9809653106738364E-3"/>
        <n v="3.1111940762864787E-3"/>
        <n v="2.6156382698544981E-3"/>
        <n v="3.4754137501790926E-3"/>
        <n v="2.6544151996302206E-3"/>
        <n v="2.8454730179831825E-3"/>
        <n v="2.6903143303478815E-3"/>
        <n v="2.4895335268562339E-3"/>
        <n v="2.7289196688605041E-3"/>
        <n v="9.9506743501304935E-5"/>
        <n v="1.008477843003935E-4"/>
        <n v="1.1269916476981787E-4"/>
        <n v="1.1908166094363509E-4"/>
        <n v="9.933726885643744E-5"/>
        <n v="9.8515561884070157E-5"/>
        <n v="1.1702688417745177E-4"/>
        <n v="9.7273296795366294E-5"/>
        <n v="9.2744388282564878E-5"/>
        <n v="1.703740567499687E-4"/>
        <n v="1.5337818027575227E-4"/>
        <n v="1.5309125700791972E-4"/>
        <n v="1.8989830153463843E-4"/>
        <n v="1.6412423347414228E-4"/>
        <n v="1.9195050005272441E-4"/>
        <n v="1.3859161549690334E-4"/>
        <n v="1.6605689835559839E-4"/>
        <n v="1.8294173548567792E-4"/>
        <n v="1.3267076247075462E-3"/>
        <n v="1.4144530505410392E-3"/>
        <n v="8.7083059203119876E-4"/>
        <n v="1.1766334934086632E-3"/>
        <n v="1.4956586427466842E-3"/>
        <n v="1.217629133982168E-3"/>
        <n v="1.3990307078059225E-3"/>
        <n v="1.1610424720404152E-3"/>
        <n v="9.7356071627815392E-4"/>
        <n v="9.4667979069146529E-4"/>
        <n v="9.2740915820968095E-4"/>
        <n v="8.8836053528544795E-4"/>
        <n v="7.5447073928502353E-4"/>
        <n v="9.3013817501258022E-4"/>
        <n v="8.3566292574877553E-4"/>
        <n v="9.3356261128137012E-4"/>
        <n v="1.1626941758837977E-3"/>
        <n v="9.3882646691635457E-4"/>
        <n v="1.3002859472277778E-4"/>
        <n v="1.2913893515649962E-4"/>
        <n v="1.0280267883414014E-4"/>
        <n v="1.6089190536613935E-4"/>
        <n v="1.2387527475257216E-4"/>
        <n v="1.2240796759165014E-4"/>
        <n v="1.1898050517855932E-4"/>
        <n v="1.2884572785492172E-4"/>
        <n v="1.5920616153944529E-4"/>
        <n v="2.8332265652679216E-4"/>
        <n v="2.2338870481442108E-4"/>
        <n v="1.7661675845629131E-4"/>
        <n v="2.2264458599310618E-4"/>
        <n v="2.9701425048294511E-4"/>
        <n v="2.7355607369649898E-4"/>
        <n v="2.4789937227789877E-4"/>
        <n v="2.890838063406365E-4"/>
        <n v="2.3114507796228402E-4"/>
        <n v="6.1578828197183535E-4"/>
        <n v="6.8821175739915629E-4"/>
        <n v="6.1545184001583102E-4"/>
        <n v="5.9970201944019948E-4"/>
        <n v="6.1832838791600305E-4"/>
        <n v="6.0889453677457543E-4"/>
        <n v="6.5325299294995143E-4"/>
        <n v="5.1169232485544984E-4"/>
        <n v="7.5688588762609838E-4"/>
        <n v="4.3855344949306961E-4"/>
        <n v="5.7499972972422622E-4"/>
        <n v="6.0629900270390863E-4"/>
        <n v="5.730913348932007E-4"/>
        <n v="6.0804223091223263E-4"/>
        <n v="5.5596190309871452E-4"/>
        <n v="5.769850332128059E-4"/>
        <n v="5.9970775975509705E-4"/>
        <n v="4.6153010805234293E-4"/>
        <n v="3.6442573486652883E-4"/>
        <n v="3.9643690590189225E-4"/>
        <n v="3.9288537029482019E-4"/>
        <n v="4.2756585003395395E-4"/>
        <n v="3.8934397304041848E-4"/>
        <n v="4.1785255760872674E-4"/>
        <n v="3.9142588506285432E-4"/>
        <n v="4.355636242001083E-4"/>
        <n v="4.3542267100707042E-4"/>
        <n v="2.8375401715076355E-4"/>
        <n v="4.0069093700061527E-4"/>
        <n v="3.232433963103486E-4"/>
        <n v="4.1423388624134704E-4"/>
        <n v="4.0964536208797314E-4"/>
        <n v="4.300945820995495E-4"/>
        <n v="3.4256404602842484E-4"/>
        <n v="3.8774482053556959E-4"/>
        <n v="3.8645209374223643E-4"/>
        <n v="1.4102600480041239E-3"/>
        <n v="1.7751155117051759E-3"/>
        <n v="1.9736509084367256E-3"/>
        <n v="1.8677193230814564E-3"/>
        <n v="1.5474696200838583E-3"/>
        <n v="1.6677698711672036E-3"/>
        <n v="1.5551764038904601E-3"/>
        <n v="1.4040748867698333E-3"/>
        <n v="1.4574633587161221E-3"/>
        <n v="2.4969635395960597E-4"/>
        <n v="3.3898829321152193E-4"/>
        <n v="3.0316073981770516E-4"/>
        <n v="2.5962813374949377E-4"/>
        <n v="2.6040232740692716E-4"/>
        <n v="3.003438948517648E-4"/>
        <n v="2.7731196692840559E-4"/>
        <n v="3.0859712123412043E-4"/>
        <n v="2.8096774104690783E-4"/>
        <n v="2.0806089871764762E-4"/>
        <n v="2.3692744644336774E-4"/>
        <n v="3.2736968167286907E-4"/>
        <n v="2.6980999930792366E-4"/>
        <n v="2.8981810143765337E-4"/>
        <n v="2.6022315209054666E-4"/>
        <n v="3.3817531837721556E-4"/>
        <n v="2.6125730788941626E-4"/>
        <n v="3.1206848936757802E-4"/>
        <n v="2.2353645486963302E-4"/>
        <n v="1.8551077558135134E-4"/>
        <n v="2.2548568725869663E-4"/>
        <n v="2.1406615122153812E-4"/>
        <n v="2.2009742135767495E-4"/>
        <n v="2.037270736303599E-4"/>
        <n v="1.5282109419132231E-4"/>
        <n v="2.3027428030219236E-4"/>
        <n v="1.8039828332993584E-4"/>
        <n v="2.6205793510328555E-4"/>
        <n v="3.5472052338996206E-4"/>
        <n v="3.3906911293493484E-4"/>
        <n v="3.574846827197427E-4"/>
        <n v="3.7689727491458801E-4"/>
        <n v="3.8068167847781252E-4"/>
        <n v="3.2742693984511061E-4"/>
        <n v="2.6705736418888506E-4"/>
        <n v="4.2398488841920081E-4"/>
        <n v="5.7119490030505839E-4"/>
        <n v="4.9014839242580706E-4"/>
        <n v="6.0052653858941199E-4"/>
        <n v="4.7087856625256343E-4"/>
        <n v="5.4881987441924153E-4"/>
        <n v="5.5654670959066552E-4"/>
        <n v="5.9349247698552924E-4"/>
        <n v="7.4665447214623771E-4"/>
        <n v="6.7503893170076394E-4"/>
        <n v="2.6815791483375794E-4"/>
        <n v="2.4249744871365501E-4"/>
        <n v="2.9391179799390836E-4"/>
        <n v="3.292734655671122E-4"/>
        <n v="3.5331570408568379E-4"/>
        <n v="2.5806189123045426E-4"/>
        <n v="3.5141301989638523E-4"/>
        <n v="3.1747565119088432E-4"/>
        <n v="2.9647973909782959E-4"/>
        <n v="1.4023089906800659E-3"/>
        <n v="2.0305249686279553E-3"/>
        <n v="2.0572341699643601E-3"/>
        <n v="1.3727050178292714E-3"/>
        <n v="1.4188847889875084E-3"/>
        <n v="1.8052043747396503E-3"/>
        <n v="2.0451423379053519E-3"/>
        <n v="1.6865392227446959E-3"/>
        <n v="1.8435496710939791E-3"/>
        <n v="7.6478913327664936E-4"/>
        <n v="7.7330345373824894E-4"/>
        <n v="8.3186282249311913E-4"/>
        <n v="9.5574865744679099E-4"/>
        <n v="8.9519052380608653E-4"/>
        <n v="7.7022092305983859E-4"/>
        <n v="9.1747766376598378E-4"/>
        <n v="9.6699835989086434E-4"/>
        <n v="7.5128971400904886E-4"/>
        <n v="4.6628583548196739E-4"/>
        <n v="4.8693090935739326E-4"/>
        <n v="6.3461319001313664E-4"/>
        <n v="6.5101094567488339E-4"/>
        <n v="6.1398305063607586E-4"/>
        <n v="5.5705981712817821E-4"/>
        <n v="7.3202279422868318E-4"/>
        <n v="5.446753564734559E-4"/>
        <n v="5.3485269030903221E-4"/>
        <n v="1.4895186723226724E-3"/>
        <n v="1.5491079745270772E-3"/>
        <n v="1.2819029639209709E-3"/>
        <n v="1.3259383063677598E-3"/>
        <n v="1.6018230097848756E-3"/>
        <n v="1.702272191373525E-3"/>
        <n v="1.6137907591816582E-3"/>
        <n v="1.3257548050094477E-3"/>
        <n v="1.3629402756508422E-3"/>
        <n v="2.0837857441452951E-4"/>
        <n v="1.9924813915764964E-4"/>
        <n v="2.1347538211003014E-4"/>
        <n v="1.9504765641185039E-4"/>
        <n v="1.7647525024153333E-4"/>
        <n v="1.9378460439863364E-4"/>
        <n v="1.7262290103217613E-4"/>
        <n v="2.363042924905318E-4"/>
        <n v="2.4681232390889966E-4"/>
        <n v="6.4521569303218219E-4"/>
        <n v="8.6673508377459673E-4"/>
        <n v="6.589062141424026E-4"/>
        <n v="9.8068715725783311E-4"/>
        <n v="8.1436185506009336E-4"/>
        <n v="8.6083065352384337E-4"/>
        <n v="8.6197231831034924E-4"/>
        <n v="1.1335425710235765E-3"/>
        <n v="7.1984209915244401E-4"/>
        <n v="8.8605551671086359E-5"/>
        <n v="8.0148900593049143E-5"/>
        <n v="1.0918817249694113E-4"/>
        <n v="8.4578294290077336E-5"/>
        <n v="7.8105605696827192E-5"/>
        <n v="9.0024930346746857E-5"/>
        <n v="1.03298802788816E-4"/>
        <n v="9.7481322232345079E-5"/>
        <n v="8.0974420606711502E-5"/>
        <n v="1.5557849671617133E-4"/>
        <n v="1.7113642033998014E-4"/>
        <n v="1.9221601787862243E-4"/>
        <n v="1.768752250098297E-4"/>
        <n v="1.848732140390053E-4"/>
        <n v="1.7823338606239966E-4"/>
        <n v="2.1163508701535765E-4"/>
        <n v="1.7017667723722256E-4"/>
        <n v="1.6102303300301248E-4"/>
        <n v="2.7248357471558191E-3"/>
        <n v="3.0163360571499598E-3"/>
        <n v="2.6348750398643549E-3"/>
        <n v="2.4567961660622471E-3"/>
        <n v="2.9106358772387122E-3"/>
        <n v="2.489245039005758E-3"/>
        <n v="2.2786296873455385E-3"/>
        <n v="2.940246684669088E-3"/>
        <n v="1.8609625668449198E-3"/>
        <n v="1.5327545891638861E-4"/>
        <n v="1.1377081169395729E-4"/>
        <n v="1.5646843521812046E-4"/>
        <n v="1.8342052699669181E-4"/>
        <n v="1.8210966114795137E-4"/>
        <n v="1.8352524510410637E-4"/>
        <n v="1.1205764538445598E-4"/>
        <n v="1.4011664672083839E-4"/>
        <n v="1.5094294506125144E-4"/>
        <n v="4.1051242860651522E-4"/>
        <n v="4.0313743049070832E-4"/>
        <n v="5.0310364435337217E-4"/>
        <n v="3.3772113441274366E-4"/>
        <n v="4.7537739749960693E-4"/>
        <n v="4.2540964420358736E-4"/>
        <n v="5.2272789775167775E-4"/>
        <n v="4.9075634455834449E-4"/>
        <n v="5.231741428388994E-4"/>
        <n v="4.4819529218540291E-4"/>
        <n v="5.1740644213952376E-4"/>
        <n v="4.2937524725036885E-4"/>
        <n v="3.7864258570266719E-4"/>
        <n v="5.8470056360552733E-4"/>
        <n v="4.5110227171787112E-4"/>
        <n v="3.9364327483703307E-4"/>
        <n v="6.2024406447791849E-4"/>
        <n v="4.948701407728811E-4"/>
        <n v="1.5423304796733435E-4"/>
        <n v="1.7505835759882245E-4"/>
        <n v="9.9996160841841456E-5"/>
        <n v="1.2319630538654304E-4"/>
        <n v="1.3018033173061659E-4"/>
        <n v="1.5263887514510864E-4"/>
        <n v="1.8827030581681416E-4"/>
        <n v="1.1540260270980115E-4"/>
        <n v="1.5354664578056635E-4"/>
        <n v="1.4568632212506255E-3"/>
        <n v="1.9904354180372346E-3"/>
        <n v="1.8619790768721509E-3"/>
        <n v="1.6778142707287553E-3"/>
        <n v="1.7768833973399309E-3"/>
        <n v="1.9336586301344218E-3"/>
        <n v="1.8756978901176894E-3"/>
        <n v="2.415687247765017E-3"/>
        <n v="2.2172949002217295E-3"/>
        <n v="3.9560272089735722E-4"/>
        <n v="3.4542283265375613E-4"/>
        <n v="4.1029588210500609E-4"/>
        <n v="3.3767938756992761E-4"/>
        <n v="3.5825885315498727E-4"/>
        <n v="3.802838531330761E-4"/>
        <n v="4.784527340424821E-4"/>
        <n v="3.8535652357044227E-4"/>
        <n v="3.7879860658755559E-4"/>
        <n v="2.1251626424790976E-3"/>
        <n v="2.1874793059486115E-3"/>
        <n v="2.0364214150292263E-3"/>
        <n v="2.6170536826847406E-3"/>
        <n v="1.6214876124747016E-3"/>
        <n v="2.8049531119443485E-3"/>
        <n v="2.9967063427228787E-3"/>
        <n v="2.0636732145014195E-3"/>
        <n v="1.8583564776997223E-3"/>
        <n v="2.8327030133959663E-4"/>
        <n v="2.4417134553504708E-4"/>
        <n v="2.6945548704633148E-4"/>
        <n v="2.607682079502404E-4"/>
        <n v="2.9218170481196658E-4"/>
        <n v="1.9717943995554345E-4"/>
        <n v="3.3337558158145494E-4"/>
        <n v="2.4967558665464444E-4"/>
        <n v="2.3452399360857689E-4"/>
        <n v="5.94271105473092E-5"/>
        <n v="7.4769434925276066E-5"/>
        <n v="4.8222395903218154E-5"/>
        <n v="6.6968888754280823E-5"/>
        <n v="3.8794580498599366E-5"/>
        <n v="6.138963359630245E-5"/>
        <n v="5.5565508371053344E-5"/>
        <n v="6.7234335334581867E-5"/>
        <n v="4.3990204847720577E-5"/>
        <n v="4.2996812107889889E-4"/>
        <n v="3.252570607459138E-4"/>
        <n v="4.211186308950427E-4"/>
        <n v="3.5952284730775893E-4"/>
        <n v="3.754658501697469E-4"/>
        <n v="4.2308914647881348E-4"/>
        <n v="5.2240312962231338E-4"/>
        <n v="4.3300713691670699E-4"/>
        <n v="4.6930768882430193E-4"/>
        <n v="3.1681650959744863E-3"/>
        <n v="3.9503137706984517E-3"/>
        <n v="3.0103369072859991E-3"/>
        <n v="3.5909416126444506E-3"/>
        <n v="3.2214871265856706E-3"/>
        <n v="4.3681878854503883E-3"/>
        <n v="3.7981373803316599E-3"/>
        <n v="4.6589381067906133E-3"/>
        <n v="3.454962101181033E-3"/>
        <n v="2.1349077150654535E-4"/>
        <n v="1.7434551631564205E-4"/>
        <n v="1.540380507873816E-4"/>
        <n v="2.4900632863933761E-4"/>
        <n v="2.2529193267192374E-4"/>
        <n v="2.300211617377697E-4"/>
        <n v="1.8011493660283087E-4"/>
        <n v="2.4338509529597179E-4"/>
        <n v="2.4320756028073102E-4"/>
        <n v="2.4796453043053049E-4"/>
        <n v="3.2911812783541433E-4"/>
        <n v="2.688632796615012E-4"/>
        <n v="2.155276881668551E-4"/>
        <n v="2.5059685621459761E-4"/>
        <n v="2.4512657889009214E-4"/>
        <n v="2.5874749235161822E-4"/>
        <n v="2.3379438077021693E-4"/>
        <n v="2.2109066790108956E-4"/>
        <n v="1.048007180867573E-3"/>
        <n v="1.1923609488037371E-3"/>
        <n v="9.6922780095079996E-4"/>
        <n v="1.1666786855592519E-3"/>
        <n v="1.4147144131733177E-3"/>
        <n v="9.1304786322577358E-4"/>
        <n v="1.3023733000129883E-3"/>
        <n v="9.1318338288385291E-4"/>
        <n v="1.0850162752441288E-3"/>
        <n v="3.2808704390432778E-4"/>
        <n v="3.4728827954637695E-4"/>
        <n v="3.3043502147799854E-4"/>
        <n v="2.8321209611115752E-4"/>
        <n v="3.2699001957527227E-4"/>
        <n v="2.5264866682039394E-4"/>
        <n v="2.8388947729646711E-4"/>
        <n v="3.4030214802302793E-4"/>
        <n v="3.7703983223285481E-4"/>
        <n v="2.3234695704848147E-3"/>
        <n v="2.2716786291580551E-3"/>
        <n v="2.0604718083800369E-3"/>
        <n v="2.7565144758617743E-3"/>
        <n v="2.3462700406655526E-3"/>
        <n v="2.8960234840772034E-3"/>
        <n v="4.0546695052605065E-3"/>
        <n v="3.4150680189963464E-3"/>
        <n v="2.7755865252578373E-3"/>
        <n v="2.7828517445943927E-4"/>
        <m/>
      </sharedItems>
    </cacheField>
    <cacheField name="5 - 14 years3" numFmtId="0">
      <sharedItems containsString="0" containsBlank="1" containsNumber="1" minValue="2.6433206107445444E-5" maxValue="1.3646717318668378E-3"/>
    </cacheField>
    <cacheField name="15 - 24 years3" numFmtId="0">
      <sharedItems containsString="0" containsBlank="1" containsNumber="1" minValue="4.5335146000270918E-6" maxValue="1.061604488779791E-3"/>
    </cacheField>
    <cacheField name="25 - 34 years3" numFmtId="0">
      <sharedItems containsString="0" containsBlank="1" containsNumber="1" minValue="8.4314547249531646E-6" maxValue="1.1174033701608671E-3"/>
    </cacheField>
    <cacheField name="35 - 44 years3" numFmtId="0">
      <sharedItems containsString="0" containsBlank="1" containsNumber="1" minValue="1.1550272843028401E-5" maxValue="1.0651733950119452E-3"/>
    </cacheField>
    <cacheField name="45 - 54 years3" numFmtId="0">
      <sharedItems containsString="0" containsBlank="1" containsNumber="1" minValue="8.0542771539446337E-6" maxValue="8.5725042982536556E-4"/>
    </cacheField>
    <cacheField name="55 - 64 years3" numFmtId="0">
      <sharedItems containsString="0" containsBlank="1" containsNumber="1" minValue="5.7316847463177418E-5" maxValue="1.0567751987802278E-3"/>
    </cacheField>
    <cacheField name="Over 65 years3" numFmtId="0">
      <sharedItems containsString="0" containsBlank="1" containsNumber="1" minValue="5.3225522326570674E-4" maxValue="3.9325970174633662E-3"/>
    </cacheField>
    <cacheField name="Vulnerable Population3" numFmtId="0">
      <sharedItems containsString="0" containsBlank="1" containsNumber="1" minValue="4.6832954862590189E-4" maxValue="2.9946773802115071E-3"/>
    </cacheField>
    <cacheField name="Total Population2" numFmtId="0">
      <sharedItems containsString="0" containsBlank="1" containsNumber="1" minValue="1.189406369057565E-4" maxValue="1.3857365179792943E-3"/>
    </cacheField>
    <cacheField name="Combined Key2" numFmtId="0" databaseField="0">
      <fieldGroup base="0">
        <discretePr count="461">
          <x v="2"/>
          <x v="2"/>
          <x v="2"/>
          <x v="2"/>
          <x v="2"/>
          <x v="2"/>
          <x v="2"/>
          <x v="2"/>
          <x v="2"/>
          <x v="3"/>
          <x v="3"/>
          <x v="3"/>
          <x v="3"/>
          <x v="3"/>
          <x v="3"/>
          <x v="3"/>
          <x v="3"/>
          <x v="3"/>
          <x v="4"/>
          <x v="4"/>
          <x v="4"/>
          <x v="4"/>
          <x v="4"/>
          <x v="4"/>
          <x v="4"/>
          <x v="4"/>
          <x v="4"/>
          <x v="5"/>
          <x v="5"/>
          <x v="5"/>
          <x v="5"/>
          <x v="5"/>
          <x v="5"/>
          <x v="5"/>
          <x v="5"/>
          <x v="5"/>
          <x v="6"/>
          <x v="6"/>
          <x v="6"/>
          <x v="6"/>
          <x v="6"/>
          <x v="6"/>
          <x v="6"/>
          <x v="6"/>
          <x v="6"/>
          <x v="7"/>
          <x v="7"/>
          <x v="7"/>
          <x v="7"/>
          <x v="7"/>
          <x v="7"/>
          <x v="7"/>
          <x v="7"/>
          <x v="7"/>
          <x v="8"/>
          <x v="8"/>
          <x v="8"/>
          <x v="8"/>
          <x v="8"/>
          <x v="8"/>
          <x v="8"/>
          <x v="8"/>
          <x v="8"/>
          <x v="9"/>
          <x v="9"/>
          <x v="9"/>
          <x v="9"/>
          <x v="9"/>
          <x v="9"/>
          <x v="9"/>
          <x v="9"/>
          <x v="9"/>
          <x v="10"/>
          <x v="10"/>
          <x v="10"/>
          <x v="10"/>
          <x v="10"/>
          <x v="10"/>
          <x v="10"/>
          <x v="10"/>
          <x v="10"/>
          <x v="11"/>
          <x v="11"/>
          <x v="11"/>
          <x v="11"/>
          <x v="11"/>
          <x v="11"/>
          <x v="11"/>
          <x v="11"/>
          <x v="11"/>
          <x v="12"/>
          <x v="12"/>
          <x v="12"/>
          <x v="12"/>
          <x v="12"/>
          <x v="12"/>
          <x v="12"/>
          <x v="12"/>
          <x v="12"/>
          <x v="13"/>
          <x v="13"/>
          <x v="13"/>
          <x v="13"/>
          <x v="13"/>
          <x v="13"/>
          <x v="13"/>
          <x v="13"/>
          <x v="13"/>
          <x v="14"/>
          <x v="14"/>
          <x v="14"/>
          <x v="14"/>
          <x v="14"/>
          <x v="14"/>
          <x v="14"/>
          <x v="14"/>
          <x v="14"/>
          <x v="15"/>
          <x v="15"/>
          <x v="15"/>
          <x v="15"/>
          <x v="15"/>
          <x v="15"/>
          <x v="15"/>
          <x v="15"/>
          <x v="15"/>
          <x v="16"/>
          <x v="16"/>
          <x v="16"/>
          <x v="16"/>
          <x v="16"/>
          <x v="16"/>
          <x v="16"/>
          <x v="16"/>
          <x v="16"/>
          <x v="17"/>
          <x v="17"/>
          <x v="17"/>
          <x v="17"/>
          <x v="17"/>
          <x v="17"/>
          <x v="17"/>
          <x v="17"/>
          <x v="17"/>
          <x v="18"/>
          <x v="18"/>
          <x v="18"/>
          <x v="18"/>
          <x v="18"/>
          <x v="18"/>
          <x v="18"/>
          <x v="18"/>
          <x v="18"/>
          <x v="19"/>
          <x v="19"/>
          <x v="19"/>
          <x v="19"/>
          <x v="19"/>
          <x v="19"/>
          <x v="19"/>
          <x v="19"/>
          <x v="19"/>
          <x v="20"/>
          <x v="20"/>
          <x v="20"/>
          <x v="20"/>
          <x v="20"/>
          <x v="20"/>
          <x v="20"/>
          <x v="20"/>
          <x v="20"/>
          <x v="21"/>
          <x v="21"/>
          <x v="21"/>
          <x v="21"/>
          <x v="21"/>
          <x v="21"/>
          <x v="21"/>
          <x v="21"/>
          <x v="21"/>
          <x v="22"/>
          <x v="22"/>
          <x v="22"/>
          <x v="22"/>
          <x v="22"/>
          <x v="22"/>
          <x v="22"/>
          <x v="22"/>
          <x v="22"/>
          <x v="23"/>
          <x v="23"/>
          <x v="23"/>
          <x v="23"/>
          <x v="23"/>
          <x v="23"/>
          <x v="23"/>
          <x v="23"/>
          <x v="23"/>
          <x v="24"/>
          <x v="24"/>
          <x v="24"/>
          <x v="24"/>
          <x v="24"/>
          <x v="24"/>
          <x v="24"/>
          <x v="24"/>
          <x v="24"/>
          <x v="25"/>
          <x v="25"/>
          <x v="25"/>
          <x v="25"/>
          <x v="25"/>
          <x v="25"/>
          <x v="25"/>
          <x v="25"/>
          <x v="25"/>
          <x v="26"/>
          <x v="26"/>
          <x v="26"/>
          <x v="26"/>
          <x v="26"/>
          <x v="26"/>
          <x v="26"/>
          <x v="26"/>
          <x v="26"/>
          <x v="27"/>
          <x v="27"/>
          <x v="27"/>
          <x v="27"/>
          <x v="27"/>
          <x v="27"/>
          <x v="27"/>
          <x v="27"/>
          <x v="27"/>
          <x v="28"/>
          <x v="28"/>
          <x v="28"/>
          <x v="28"/>
          <x v="28"/>
          <x v="28"/>
          <x v="28"/>
          <x v="28"/>
          <x v="28"/>
          <x v="29"/>
          <x v="29"/>
          <x v="29"/>
          <x v="29"/>
          <x v="29"/>
          <x v="29"/>
          <x v="29"/>
          <x v="29"/>
          <x v="29"/>
          <x v="30"/>
          <x v="30"/>
          <x v="30"/>
          <x v="30"/>
          <x v="30"/>
          <x v="30"/>
          <x v="30"/>
          <x v="30"/>
          <x v="30"/>
          <x v="31"/>
          <x v="31"/>
          <x v="31"/>
          <x v="31"/>
          <x v="31"/>
          <x v="31"/>
          <x v="31"/>
          <x v="31"/>
          <x v="31"/>
          <x v="32"/>
          <x v="32"/>
          <x v="32"/>
          <x v="32"/>
          <x v="32"/>
          <x v="32"/>
          <x v="32"/>
          <x v="32"/>
          <x v="32"/>
          <x v="33"/>
          <x v="33"/>
          <x v="33"/>
          <x v="33"/>
          <x v="33"/>
          <x v="33"/>
          <x v="33"/>
          <x v="33"/>
          <x v="33"/>
          <x v="34"/>
          <x v="34"/>
          <x v="34"/>
          <x v="34"/>
          <x v="34"/>
          <x v="34"/>
          <x v="34"/>
          <x v="34"/>
          <x v="34"/>
          <x v="35"/>
          <x v="35"/>
          <x v="35"/>
          <x v="35"/>
          <x v="35"/>
          <x v="35"/>
          <x v="35"/>
          <x v="35"/>
          <x v="35"/>
          <x v="36"/>
          <x v="36"/>
          <x v="36"/>
          <x v="36"/>
          <x v="36"/>
          <x v="36"/>
          <x v="36"/>
          <x v="36"/>
          <x v="36"/>
          <x v="37"/>
          <x v="37"/>
          <x v="37"/>
          <x v="37"/>
          <x v="37"/>
          <x v="37"/>
          <x v="37"/>
          <x v="37"/>
          <x v="37"/>
          <x v="38"/>
          <x v="38"/>
          <x v="38"/>
          <x v="38"/>
          <x v="38"/>
          <x v="38"/>
          <x v="38"/>
          <x v="38"/>
          <x v="38"/>
          <x v="39"/>
          <x v="39"/>
          <x v="39"/>
          <x v="39"/>
          <x v="39"/>
          <x v="39"/>
          <x v="39"/>
          <x v="39"/>
          <x v="39"/>
          <x v="40"/>
          <x v="40"/>
          <x v="40"/>
          <x v="40"/>
          <x v="40"/>
          <x v="40"/>
          <x v="40"/>
          <x v="40"/>
          <x v="40"/>
          <x v="41"/>
          <x v="41"/>
          <x v="41"/>
          <x v="41"/>
          <x v="41"/>
          <x v="41"/>
          <x v="41"/>
          <x v="41"/>
          <x v="41"/>
          <x v="42"/>
          <x v="42"/>
          <x v="42"/>
          <x v="42"/>
          <x v="42"/>
          <x v="42"/>
          <x v="42"/>
          <x v="42"/>
          <x v="42"/>
          <x v="43"/>
          <x v="43"/>
          <x v="43"/>
          <x v="43"/>
          <x v="43"/>
          <x v="43"/>
          <x v="43"/>
          <x v="43"/>
          <x v="43"/>
          <x v="44"/>
          <x v="44"/>
          <x v="44"/>
          <x v="44"/>
          <x v="44"/>
          <x v="44"/>
          <x v="44"/>
          <x v="44"/>
          <x v="44"/>
          <x v="45"/>
          <x v="45"/>
          <x v="45"/>
          <x v="45"/>
          <x v="45"/>
          <x v="45"/>
          <x v="45"/>
          <x v="45"/>
          <x v="45"/>
          <x v="46"/>
          <x v="46"/>
          <x v="46"/>
          <x v="46"/>
          <x v="46"/>
          <x v="46"/>
          <x v="46"/>
          <x v="46"/>
          <x v="46"/>
          <x v="47"/>
          <x v="47"/>
          <x v="47"/>
          <x v="47"/>
          <x v="47"/>
          <x v="47"/>
          <x v="47"/>
          <x v="47"/>
          <x v="47"/>
          <x v="48"/>
          <x v="48"/>
          <x v="48"/>
          <x v="48"/>
          <x v="48"/>
          <x v="48"/>
          <x v="48"/>
          <x v="48"/>
          <x v="48"/>
          <x v="49"/>
          <x v="49"/>
          <x v="49"/>
          <x v="49"/>
          <x v="49"/>
          <x v="49"/>
          <x v="49"/>
          <x v="49"/>
          <x v="49"/>
          <x v="50"/>
          <x v="50"/>
          <x v="50"/>
          <x v="50"/>
          <x v="50"/>
          <x v="50"/>
          <x v="50"/>
          <x v="50"/>
          <x v="50"/>
          <x v="51"/>
          <x v="51"/>
          <x v="51"/>
          <x v="51"/>
          <x v="51"/>
          <x v="51"/>
          <x v="51"/>
          <x v="51"/>
          <x v="51"/>
          <x v="52"/>
          <x v="52"/>
          <x v="52"/>
          <x v="52"/>
          <x v="52"/>
          <x v="52"/>
          <x v="52"/>
          <x v="52"/>
          <x v="52"/>
          <x v="0"/>
          <x v="1"/>
        </discretePr>
        <groupItems count="53">
          <s v="Grand Totals"/>
          <m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  <s v="Group19"/>
          <s v="Group20"/>
          <s v="Group21"/>
          <s v="Group22"/>
          <s v="Group23"/>
          <s v="Group24"/>
          <s v="Group25"/>
          <s v="Group26"/>
          <s v="Group27"/>
          <s v="Group28"/>
          <s v="Group29"/>
          <s v="Group30"/>
          <s v="Group31"/>
          <s v="Group32"/>
          <s v="Group33"/>
          <s v="Group34"/>
          <s v="Group35"/>
          <s v="Group36"/>
          <s v="Group37"/>
          <s v="Group38"/>
          <s v="Group39"/>
          <s v="Group40"/>
          <s v="Group41"/>
          <s v="Group42"/>
          <s v="Group43"/>
          <s v="Group44"/>
          <s v="Group45"/>
          <s v="Group46"/>
          <s v="Group47"/>
          <s v="Group48"/>
          <s v="Group49"/>
          <s v="Group50"/>
          <s v="Group5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deline Gamache" refreshedDate="44952.714867592593" createdVersion="8" refreshedVersion="8" minRefreshableVersion="3" recordCount="460" xr:uid="{9DEE4795-4E62-004A-A71D-55199D4887AE}">
  <cacheSource type="worksheet">
    <worksheetSource name="Table4"/>
  </cacheSource>
  <cacheFields count="11">
    <cacheField name="State" numFmtId="0">
      <sharedItems count="52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  <s v="Grand Totals"/>
      </sharedItems>
    </cacheField>
    <cacheField name="Year" numFmtId="0">
      <sharedItems containsString="0" containsBlank="1" containsNumber="1" containsInteger="1" minValue="2009" maxValue="2017" count="10">
        <n v="2009"/>
        <n v="2010"/>
        <n v="2011"/>
        <n v="2012"/>
        <n v="2013"/>
        <n v="2014"/>
        <n v="2015"/>
        <n v="2016"/>
        <n v="2017"/>
        <m/>
      </sharedItems>
    </cacheField>
    <cacheField name="Under 5 years" numFmtId="164">
      <sharedItems containsSemiMixedTypes="0" containsString="0" containsNumber="1" minValue="3.5080180454750145E-5" maxValue="4.6589381067906133E-3" count="460">
        <n v="3.5073035683569548E-4"/>
        <n v="2.0344173905529985E-3"/>
        <n v="2.0379127127380576E-4"/>
        <n v="5.2271917469236609E-4"/>
        <n v="4.7677373713940989E-5"/>
        <n v="3.4926239317777748E-4"/>
        <n v="4.4223217745399782E-4"/>
        <n v="1.9048945527601049E-3"/>
        <n v="2.9809653106738364E-3"/>
        <n v="9.9506743501304935E-5"/>
        <n v="1.703740567499687E-4"/>
        <n v="1.3267076247075462E-3"/>
        <n v="9.4667979069146529E-4"/>
        <n v="1.3002859472277778E-4"/>
        <n v="2.8332265652679216E-4"/>
        <n v="6.1578828197183535E-4"/>
        <n v="4.3855344949306961E-4"/>
        <n v="3.6442573486652883E-4"/>
        <n v="2.8375401715076355E-4"/>
        <n v="1.4102600480041239E-3"/>
        <n v="2.4969635395960597E-4"/>
        <n v="2.0806089871764762E-4"/>
        <n v="2.2353645486963302E-4"/>
        <n v="2.6205793510328555E-4"/>
        <n v="5.7119490030505839E-4"/>
        <n v="2.6815791483375794E-4"/>
        <n v="1.4023089906800659E-3"/>
        <n v="7.6478913327664936E-4"/>
        <n v="4.6628583548196739E-4"/>
        <n v="1.4895186723226724E-3"/>
        <n v="2.0837857441452951E-4"/>
        <n v="6.4521569303218219E-4"/>
        <n v="8.8605551671086359E-5"/>
        <n v="1.5557849671617133E-4"/>
        <n v="2.7248357471558191E-3"/>
        <n v="1.5327545891638861E-4"/>
        <n v="4.1051242860651522E-4"/>
        <n v="4.4819529218540291E-4"/>
        <n v="1.5423304796733435E-4"/>
        <n v="1.4568632212506255E-3"/>
        <n v="3.9560272089735722E-4"/>
        <n v="2.1251626424790976E-3"/>
        <n v="2.8327030133959663E-4"/>
        <n v="5.94271105473092E-5"/>
        <n v="4.2996812107889889E-4"/>
        <n v="3.1681650959744863E-3"/>
        <n v="2.1349077150654535E-4"/>
        <n v="2.4796453043053049E-4"/>
        <n v="1.048007180867573E-3"/>
        <n v="3.2808704390432778E-4"/>
        <n v="2.3234695704848147E-3"/>
        <n v="3.9414166248244442E-4"/>
        <n v="1.7843663102599836E-3"/>
        <n v="2.5291466698262118E-4"/>
        <n v="5.7806421777330675E-4"/>
        <n v="4.7325438271300448E-5"/>
        <n v="2.6965441546452306E-4"/>
        <n v="4.7738742657677864E-4"/>
        <n v="1.718718904167743E-3"/>
        <n v="3.1111940762864787E-3"/>
        <n v="1.008477843003935E-4"/>
        <n v="1.5337818027575227E-4"/>
        <n v="1.4144530505410392E-3"/>
        <n v="9.2740915820968095E-4"/>
        <n v="1.2913893515649962E-4"/>
        <n v="2.2338870481442108E-4"/>
        <n v="6.8821175739915629E-4"/>
        <n v="5.7499972972422622E-4"/>
        <n v="3.9643690590189225E-4"/>
        <n v="4.0069093700061527E-4"/>
        <n v="1.7751155117051759E-3"/>
        <n v="3.3898829321152193E-4"/>
        <n v="2.3692744644336774E-4"/>
        <n v="1.8551077558135134E-4"/>
        <n v="3.5472052338996206E-4"/>
        <n v="4.9014839242580706E-4"/>
        <n v="2.4249744871365501E-4"/>
        <n v="2.0305249686279553E-3"/>
        <n v="7.7330345373824894E-4"/>
        <n v="4.8693090935739326E-4"/>
        <n v="1.5491079745270772E-3"/>
        <n v="1.9924813915764964E-4"/>
        <n v="8.6673508377459673E-4"/>
        <n v="8.0148900593049143E-5"/>
        <n v="1.7113642033998014E-4"/>
        <n v="3.0163360571499598E-3"/>
        <n v="1.1377081169395729E-4"/>
        <n v="4.0313743049070832E-4"/>
        <n v="5.1740644213952376E-4"/>
        <n v="1.7505835759882245E-4"/>
        <n v="1.9904354180372346E-3"/>
        <n v="3.4542283265375613E-4"/>
        <n v="2.1874793059486115E-3"/>
        <n v="2.4417134553504708E-4"/>
        <n v="7.4769434925276066E-5"/>
        <n v="3.252570607459138E-4"/>
        <n v="3.9503137706984517E-3"/>
        <n v="1.7434551631564205E-4"/>
        <n v="3.2911812783541433E-4"/>
        <n v="1.1923609488037371E-3"/>
        <n v="3.4728827954637695E-4"/>
        <n v="2.2716786291580551E-3"/>
        <n v="3.1720320768703896E-4"/>
        <n v="2.0275438589163614E-3"/>
        <n v="2.1359434932757764E-4"/>
        <n v="5.8705624619663532E-4"/>
        <n v="4.0398097252443358E-5"/>
        <n v="3.568012919763086E-4"/>
        <n v="5.0207457213204967E-4"/>
        <n v="2.0082734410607067E-3"/>
        <n v="2.6156382698544981E-3"/>
        <n v="1.1269916476981787E-4"/>
        <n v="1.5309125700791972E-4"/>
        <n v="8.7083059203119876E-4"/>
        <n v="8.8836053528544795E-4"/>
        <n v="1.0280267883414014E-4"/>
        <n v="1.7661675845629131E-4"/>
        <n v="6.1545184001583102E-4"/>
        <n v="6.0629900270390863E-4"/>
        <n v="3.9288537029482019E-4"/>
        <n v="3.232433963103486E-4"/>
        <n v="1.9736509084367256E-3"/>
        <n v="3.0316073981770516E-4"/>
        <n v="3.2736968167286907E-4"/>
        <n v="2.2548568725869663E-4"/>
        <n v="3.3906911293493484E-4"/>
        <n v="6.0052653858941199E-4"/>
        <n v="2.9391179799390836E-4"/>
        <n v="2.0572341699643601E-3"/>
        <n v="8.3186282249311913E-4"/>
        <n v="6.3461319001313664E-4"/>
        <n v="1.2819029639209709E-3"/>
        <n v="2.1347538211003014E-4"/>
        <n v="6.589062141424026E-4"/>
        <n v="1.0918817249694113E-4"/>
        <n v="1.9221601787862243E-4"/>
        <n v="2.6348750398643549E-3"/>
        <n v="1.5646843521812046E-4"/>
        <n v="5.0310364435337217E-4"/>
        <n v="4.2937524725036885E-4"/>
        <n v="9.9996160841841456E-5"/>
        <n v="1.8619790768721509E-3"/>
        <n v="4.1029588210500609E-4"/>
        <n v="2.0364214150292263E-3"/>
        <n v="2.6945548704633148E-4"/>
        <n v="4.8222395903218154E-5"/>
        <n v="4.211186308950427E-4"/>
        <n v="3.0103369072859991E-3"/>
        <n v="1.540380507873816E-4"/>
        <n v="2.688632796615012E-4"/>
        <n v="9.6922780095079996E-4"/>
        <n v="3.3043502147799854E-4"/>
        <n v="2.0604718083800369E-3"/>
        <n v="3.2359531566062647E-4"/>
        <n v="1.887232516662908E-3"/>
        <n v="2.7420505530494402E-4"/>
        <n v="6.0300902774336625E-4"/>
        <n v="3.5080180454750145E-5"/>
        <n v="3.5510917783522137E-4"/>
        <n v="4.7160729188558469E-4"/>
        <n v="1.6204600208205961E-3"/>
        <n v="3.4754137501790926E-3"/>
        <n v="1.1908166094363509E-4"/>
        <n v="1.8989830153463843E-4"/>
        <n v="1.1766334934086632E-3"/>
        <n v="7.5447073928502353E-4"/>
        <n v="1.6089190536613935E-4"/>
        <n v="2.2264458599310618E-4"/>
        <n v="5.9970201944019948E-4"/>
        <n v="5.730913348932007E-4"/>
        <n v="4.2756585003395395E-4"/>
        <n v="4.1423388624134704E-4"/>
        <n v="1.8677193230814564E-3"/>
        <n v="2.5962813374949377E-4"/>
        <n v="2.6980999930792366E-4"/>
        <n v="2.1406615122153812E-4"/>
        <n v="3.574846827197427E-4"/>
        <n v="4.7087856625256343E-4"/>
        <n v="3.292734655671122E-4"/>
        <n v="1.3727050178292714E-3"/>
        <n v="9.5574865744679099E-4"/>
        <n v="6.5101094567488339E-4"/>
        <n v="1.3259383063677598E-3"/>
        <n v="1.9504765641185039E-4"/>
        <n v="9.8068715725783311E-4"/>
        <n v="8.4578294290077336E-5"/>
        <n v="1.768752250098297E-4"/>
        <n v="2.4567961660622471E-3"/>
        <n v="1.8342052699669181E-4"/>
        <n v="3.3772113441274366E-4"/>
        <n v="3.7864258570266719E-4"/>
        <n v="1.2319630538654304E-4"/>
        <n v="1.6778142707287553E-3"/>
        <n v="3.3767938756992761E-4"/>
        <n v="2.6170536826847406E-3"/>
        <n v="2.607682079502404E-4"/>
        <n v="6.6968888754280823E-5"/>
        <n v="3.5952284730775893E-4"/>
        <n v="3.5909416126444506E-3"/>
        <n v="2.4900632863933761E-4"/>
        <n v="2.155276881668551E-4"/>
        <n v="1.1666786855592519E-3"/>
        <n v="2.8321209611115752E-4"/>
        <n v="2.7565144758617743E-3"/>
        <n v="3.7129938920047183E-4"/>
        <n v="2.3846794958064443E-3"/>
        <n v="2.7067788141352814E-4"/>
        <n v="5.192690848900783E-4"/>
        <n v="4.5236708966329395E-5"/>
        <n v="3.8579475919424161E-4"/>
        <n v="4.2066867871313096E-4"/>
        <n v="2.119487742254332E-3"/>
        <n v="2.6544151996302206E-3"/>
        <n v="9.933726885643744E-5"/>
        <n v="1.6412423347414228E-4"/>
        <n v="1.4956586427466842E-3"/>
        <n v="9.3013817501258022E-4"/>
        <n v="1.2387527475257216E-4"/>
        <n v="2.9701425048294511E-4"/>
        <n v="6.1832838791600305E-4"/>
        <n v="6.0804223091223263E-4"/>
        <n v="3.8934397304041848E-4"/>
        <n v="4.0964536208797314E-4"/>
        <n v="1.5474696200838583E-3"/>
        <n v="2.6040232740692716E-4"/>
        <n v="2.8981810143765337E-4"/>
        <n v="2.2009742135767495E-4"/>
        <n v="3.7689727491458801E-4"/>
        <n v="5.4881987441924153E-4"/>
        <n v="3.5331570408568379E-4"/>
        <n v="1.4188847889875084E-3"/>
        <n v="8.9519052380608653E-4"/>
        <n v="6.1398305063607586E-4"/>
        <n v="1.6018230097848756E-3"/>
        <n v="1.7647525024153333E-4"/>
        <n v="8.1436185506009336E-4"/>
        <n v="7.8105605696827192E-5"/>
        <n v="1.848732140390053E-4"/>
        <n v="2.9106358772387122E-3"/>
        <n v="1.8210966114795137E-4"/>
        <n v="4.7537739749960693E-4"/>
        <n v="5.8470056360552733E-4"/>
        <n v="1.3018033173061659E-4"/>
        <n v="1.7768833973399309E-3"/>
        <n v="3.5825885315498727E-4"/>
        <n v="1.6214876124747016E-3"/>
        <n v="2.9218170481196658E-4"/>
        <n v="3.8794580498599366E-5"/>
        <n v="3.754658501697469E-4"/>
        <n v="3.2214871265856706E-3"/>
        <n v="2.2529193267192374E-4"/>
        <n v="2.5059685621459761E-4"/>
        <n v="1.4147144131733177E-3"/>
        <n v="3.2699001957527227E-4"/>
        <n v="2.3462700406655526E-3"/>
        <n v="4.4165272590430976E-4"/>
        <n v="2.1302025905263278E-3"/>
        <n v="2.0755801150055224E-4"/>
        <n v="6.8116303600899671E-4"/>
        <n v="3.9196295046782039E-5"/>
        <n v="3.8425686451558572E-4"/>
        <n v="6.0283889200169589E-4"/>
        <n v="2.0549255878387143E-3"/>
        <n v="2.8454730179831825E-3"/>
        <n v="9.8515561884070157E-5"/>
        <n v="1.9195050005272441E-4"/>
        <n v="1.217629133982168E-3"/>
        <n v="8.3566292574877553E-4"/>
        <n v="1.2240796759165014E-4"/>
        <n v="2.7355607369649898E-4"/>
        <n v="6.0889453677457543E-4"/>
        <n v="5.5596190309871452E-4"/>
        <n v="4.1785255760872674E-4"/>
        <n v="4.300945820995495E-4"/>
        <n v="1.6677698711672036E-3"/>
        <n v="3.003438948517648E-4"/>
        <n v="2.6022315209054666E-4"/>
        <n v="2.037270736303599E-4"/>
        <n v="3.8068167847781252E-4"/>
        <n v="5.5654670959066552E-4"/>
        <n v="2.5806189123045426E-4"/>
        <n v="1.8052043747396503E-3"/>
        <n v="7.7022092305983859E-4"/>
        <n v="5.5705981712817821E-4"/>
        <n v="1.702272191373525E-3"/>
        <n v="1.9378460439863364E-4"/>
        <n v="8.6083065352384337E-4"/>
        <n v="9.0024930346746857E-5"/>
        <n v="1.7823338606239966E-4"/>
        <n v="2.489245039005758E-3"/>
        <n v="1.8352524510410637E-4"/>
        <n v="4.2540964420358736E-4"/>
        <n v="4.5110227171787112E-4"/>
        <n v="1.5263887514510864E-4"/>
        <n v="1.9336586301344218E-3"/>
        <n v="3.802838531330761E-4"/>
        <n v="2.8049531119443485E-3"/>
        <n v="1.9717943995554345E-4"/>
        <n v="6.138963359630245E-5"/>
        <n v="4.2308914647881348E-4"/>
        <n v="4.3681878854503883E-3"/>
        <n v="2.300211617377697E-4"/>
        <n v="2.4512657889009214E-4"/>
        <n v="9.1304786322577358E-4"/>
        <n v="2.5264866682039394E-4"/>
        <n v="2.8960234840772034E-3"/>
        <n v="4.174484666794574E-4"/>
        <n v="2.2357820183598032E-3"/>
        <n v="2.5420349068043752E-4"/>
        <n v="5.5112818695510636E-4"/>
        <n v="3.9045091566636329E-5"/>
        <n v="3.2923120315610092E-4"/>
        <n v="5.9029978850133212E-4"/>
        <n v="1.9962026470834028E-3"/>
        <n v="2.6903143303478815E-3"/>
        <n v="1.1702688417745177E-4"/>
        <n v="1.3859161549690334E-4"/>
        <n v="1.3990307078059225E-3"/>
        <n v="9.3356261128137012E-4"/>
        <n v="1.1898050517855932E-4"/>
        <n v="2.4789937227789877E-4"/>
        <n v="6.5325299294995143E-4"/>
        <n v="5.769850332128059E-4"/>
        <n v="3.9142588506285432E-4"/>
        <n v="3.4256404602842484E-4"/>
        <n v="1.5551764038904601E-3"/>
        <n v="2.7731196692840559E-4"/>
        <n v="3.3817531837721556E-4"/>
        <n v="1.5282109419132231E-4"/>
        <n v="3.2742693984511061E-4"/>
        <n v="5.9349247698552924E-4"/>
        <n v="3.5141301989638523E-4"/>
        <n v="2.0451423379053519E-3"/>
        <n v="9.1747766376598378E-4"/>
        <n v="7.3202279422868318E-4"/>
        <n v="1.6137907591816582E-3"/>
        <n v="1.7262290103217613E-4"/>
        <n v="8.6197231831034924E-4"/>
        <n v="1.03298802788816E-4"/>
        <n v="2.1163508701535765E-4"/>
        <n v="2.2786296873455385E-3"/>
        <n v="1.1205764538445598E-4"/>
        <n v="5.2272789775167775E-4"/>
        <n v="3.9364327483703307E-4"/>
        <n v="1.8827030581681416E-4"/>
        <n v="1.8756978901176894E-3"/>
        <n v="4.784527340424821E-4"/>
        <n v="2.9967063427228787E-3"/>
        <n v="3.3337558158145494E-4"/>
        <n v="5.5565508371053344E-5"/>
        <n v="5.2240312962231338E-4"/>
        <n v="3.7981373803316599E-3"/>
        <n v="1.8011493660283087E-4"/>
        <n v="2.5874749235161822E-4"/>
        <n v="1.3023733000129883E-3"/>
        <n v="2.8388947729646711E-4"/>
        <n v="4.0546695052605065E-3"/>
        <n v="2.8713359486212301E-4"/>
        <n v="2.3144117708846293E-3"/>
        <n v="2.5519758223282025E-4"/>
        <n v="6.588097059996974E-4"/>
        <n v="4.8896091361522698E-5"/>
        <n v="3.234087191124919E-4"/>
        <n v="4.8214117816378576E-4"/>
        <n v="2.3334510110627833E-3"/>
        <n v="2.4895335268562339E-3"/>
        <n v="9.7273296795366294E-5"/>
        <n v="1.6605689835559839E-4"/>
        <n v="1.1610424720404152E-3"/>
        <n v="1.1626941758837977E-3"/>
        <n v="1.2884572785492172E-4"/>
        <n v="2.890838063406365E-4"/>
        <n v="5.1169232485544984E-4"/>
        <n v="5.9970775975509705E-4"/>
        <n v="4.355636242001083E-4"/>
        <n v="3.8774482053556959E-4"/>
        <n v="1.4040748867698333E-3"/>
        <n v="3.0859712123412043E-4"/>
        <n v="2.6125730788941626E-4"/>
        <n v="2.3027428030219236E-4"/>
        <n v="2.6705736418888506E-4"/>
        <n v="7.4665447214623771E-4"/>
        <n v="3.1747565119088432E-4"/>
        <n v="1.6865392227446959E-3"/>
        <n v="9.6699835989086434E-4"/>
        <n v="5.446753564734559E-4"/>
        <n v="1.3257548050094477E-3"/>
        <n v="2.363042924905318E-4"/>
        <n v="1.1335425710235765E-3"/>
        <n v="9.7481322232345079E-5"/>
        <n v="1.7017667723722256E-4"/>
        <n v="2.940246684669088E-3"/>
        <n v="1.4011664672083839E-4"/>
        <n v="4.9075634455834449E-4"/>
        <n v="6.2024406447791849E-4"/>
        <n v="1.1540260270980115E-4"/>
        <n v="2.415687247765017E-3"/>
        <n v="3.8535652357044227E-4"/>
        <n v="2.0636732145014195E-3"/>
        <n v="2.4967558665464444E-4"/>
        <n v="6.7234335334581867E-5"/>
        <n v="4.3300713691670699E-4"/>
        <n v="4.6589381067906133E-3"/>
        <n v="2.4338509529597179E-4"/>
        <n v="2.3379438077021693E-4"/>
        <n v="9.1318338288385291E-4"/>
        <n v="3.4030214802302793E-4"/>
        <n v="3.4150680189963464E-3"/>
        <n v="4.5591385399177905E-4"/>
        <n v="2.1900664841611262E-3"/>
        <n v="2.0683772999077364E-4"/>
        <n v="5.8003038254384755E-4"/>
        <n v="4.382425014881985E-5"/>
        <n v="3.2528888751200472E-4"/>
        <n v="5.9080069607063824E-4"/>
        <n v="2.2973119641112841E-3"/>
        <n v="2.7289196688605041E-3"/>
        <n v="9.2744388282564878E-5"/>
        <n v="1.8294173548567792E-4"/>
        <n v="9.7356071627815392E-4"/>
        <n v="9.3882646691635457E-4"/>
        <n v="1.5920616153944529E-4"/>
        <n v="2.3114507796228402E-4"/>
        <n v="7.5688588762609838E-4"/>
        <n v="4.6153010805234293E-4"/>
        <n v="4.3542267100707042E-4"/>
        <n v="3.8645209374223643E-4"/>
        <n v="1.4574633587161221E-3"/>
        <n v="2.8096774104690783E-4"/>
        <n v="3.1206848936757802E-4"/>
        <n v="1.8039828332993584E-4"/>
        <n v="4.2398488841920081E-4"/>
        <n v="6.7503893170076394E-4"/>
        <n v="2.9647973909782959E-4"/>
        <n v="1.8435496710939791E-3"/>
        <n v="7.5128971400904886E-4"/>
        <n v="5.3485269030903221E-4"/>
        <n v="1.3629402756508422E-3"/>
        <n v="2.4681232390889966E-4"/>
        <n v="7.1984209915244401E-4"/>
        <n v="8.0974420606711502E-5"/>
        <n v="1.6102303300301248E-4"/>
        <n v="1.8609625668449198E-3"/>
        <n v="1.5094294506125144E-4"/>
        <n v="5.231741428388994E-4"/>
        <n v="4.948701407728811E-4"/>
        <n v="1.5354664578056635E-4"/>
        <n v="2.2172949002217295E-3"/>
        <n v="3.7879860658755559E-4"/>
        <n v="1.8583564776997223E-3"/>
        <n v="2.3452399360857689E-4"/>
        <n v="4.3990204847720577E-5"/>
        <n v="4.6930768882430193E-4"/>
        <n v="3.454962101181033E-3"/>
        <n v="2.4320756028073102E-4"/>
        <n v="2.2109066790108956E-4"/>
        <n v="1.0850162752441288E-3"/>
        <n v="3.7703983223285481E-4"/>
        <n v="2.7755865252578373E-3"/>
        <n v="2.7828517445943927E-4"/>
      </sharedItems>
    </cacheField>
    <cacheField name="5 - 14 years" numFmtId="164">
      <sharedItems containsSemiMixedTypes="0" containsString="0" containsNumber="1" minValue="2.6433206107445444E-5" maxValue="1.3646717318668378E-3" count="460">
        <n v="1.2911881932098894E-4"/>
        <n v="7.3400483425778364E-4"/>
        <n v="7.4424984957099853E-5"/>
        <n v="1.4907478850942826E-4"/>
        <n v="6.7568578734356757E-5"/>
        <n v="7.5942166060555456E-5"/>
        <n v="1.2187519057280775E-4"/>
        <n v="5.9370928312500639E-4"/>
        <n v="1.3292562072857611E-3"/>
        <n v="7.8163126784609304E-5"/>
        <n v="5.4096771892030245E-5"/>
        <n v="4.15457169686217E-4"/>
        <n v="1.9576178289488355E-4"/>
        <n v="5.7561168106200875E-5"/>
        <n v="6.1915778621839657E-5"/>
        <n v="1.4417382888608015E-4"/>
        <n v="1.5828753903350922E-4"/>
        <n v="1.1442649260278134E-4"/>
        <n v="9.6832797456255595E-5"/>
        <n v="2.594535517722082E-4"/>
        <n v="1.0476249116323351E-4"/>
        <n v="8.1202668892865737E-5"/>
        <n v="6.6604742215018681E-5"/>
        <n v="9.9793036286955182E-5"/>
        <n v="1.36765123143005E-4"/>
        <n v="6.5279987518048599E-5"/>
        <n v="4.1142138683566742E-4"/>
        <n v="2.1813253469338078E-4"/>
        <n v="8.4346294610062849E-5"/>
        <n v="3.5620502881324363E-4"/>
        <n v="4.0136486145412422E-5"/>
        <n v="1.8777732086932769E-4"/>
        <n v="7.8490921313627767E-5"/>
        <n v="8.3751497090464187E-5"/>
        <n v="7.3332911714358228E-4"/>
        <n v="6.3796284431259209E-5"/>
        <n v="1.5074353733545722E-4"/>
        <n v="1.1955369895397839E-4"/>
        <n v="6.0813523923650546E-5"/>
        <n v="6.5780259865613094E-4"/>
        <n v="1.0143916731176002E-4"/>
        <n v="5.8539611168578558E-4"/>
        <n v="6.0364113465126279E-5"/>
        <n v="6.2241054486240514E-5"/>
        <n v="1.2311450056882664E-4"/>
        <n v="6.7812230204198384E-4"/>
        <n v="4.5392541535360745E-5"/>
        <n v="9.3588832330380141E-5"/>
        <n v="2.7038459519305151E-4"/>
        <n v="8.9890333834210135E-5"/>
        <n v="8.8020441748041806E-4"/>
        <n v="7.1957986782536301E-5"/>
        <n v="5.9879049597289045E-4"/>
        <n v="7.0480246877481202E-5"/>
        <n v="1.4493115726033174E-4"/>
        <n v="2.6433206107445444E-5"/>
        <n v="6.417061541439878E-5"/>
        <n v="9.6137062430451221E-5"/>
        <n v="4.2650298808882001E-4"/>
        <n v="1.353882257373017E-3"/>
        <n v="4.3595215954912453E-5"/>
        <n v="4.902510237590868E-5"/>
        <n v="4.0080109162431968E-4"/>
        <n v="2.6873912405055237E-4"/>
        <n v="4.655013271195716E-5"/>
        <n v="6.0519170699169238E-5"/>
        <n v="1.3833407643963123E-4"/>
        <n v="1.1479757101176195E-4"/>
        <n v="1.072889788836373E-4"/>
        <n v="7.096924749509544E-5"/>
        <n v="3.5168258536575231E-4"/>
        <n v="7.7465963532513018E-5"/>
        <n v="9.7899357913756852E-5"/>
        <n v="2.8133237094859746E-5"/>
        <n v="8.5536245806672856E-5"/>
        <n v="1.5568019205712883E-4"/>
        <n v="7.5993288754901489E-5"/>
        <n v="4.6800251489235051E-4"/>
        <n v="2.3608749960913824E-4"/>
        <n v="1.395297490261661E-4"/>
        <n v="3.12822201227441E-4"/>
        <n v="4.4973985018911317E-5"/>
        <n v="1.7418368200527686E-4"/>
        <n v="5.8129832416011383E-5"/>
        <n v="4.2241536440877062E-5"/>
        <n v="1.0578565240950332E-3"/>
        <n v="4.5061947864646853E-5"/>
        <n v="1.0134185493480165E-4"/>
        <n v="7.3412020391929567E-5"/>
        <n v="3.6028631572636652E-5"/>
        <n v="3.2148342551818288E-4"/>
        <n v="5.7126817811912579E-5"/>
        <n v="5.9725541020931832E-4"/>
        <n v="6.5258560703260166E-5"/>
        <n v="4.3642071420670789E-5"/>
        <n v="1.729801501507622E-4"/>
        <n v="9.0147732182319204E-4"/>
        <n v="7.0916062513031206E-5"/>
        <n v="4.4523899556379087E-5"/>
        <n v="2.744289171546715E-4"/>
        <n v="6.2865164780160967E-5"/>
        <n v="7.0037962472521611E-4"/>
        <n v="8.6411187276207423E-5"/>
        <n v="4.6001397522456706E-4"/>
        <n v="8.4725150592486302E-5"/>
        <n v="1.3842001032890119E-4"/>
        <n v="4.2916348448751136E-5"/>
        <n v="7.182588023981673E-5"/>
        <n v="1.1446388772435082E-4"/>
        <n v="5.8758897766408695E-4"/>
        <n v="1.0905325701901199E-3"/>
        <n v="4.8339566424761999E-5"/>
        <n v="3.9948562231271045E-5"/>
        <n v="2.2036991514325863E-4"/>
        <n v="3.2036856030403908E-4"/>
        <n v="4.36856287236909E-5"/>
        <n v="6.3760546144878087E-5"/>
        <n v="1.2836243527243976E-4"/>
        <n v="1.5708146348988381E-4"/>
        <n v="1.400580329152176E-4"/>
        <n v="6.7506885130121257E-5"/>
        <n v="2.806966418570175E-4"/>
        <n v="7.9700013149016245E-5"/>
        <n v="5.6808750274528285E-5"/>
        <n v="5.0573008413982373E-5"/>
        <n v="9.748821567987969E-5"/>
        <n v="1.6478081121686051E-4"/>
        <n v="6.4631047374428462E-5"/>
        <n v="5.0279495778163057E-4"/>
        <n v="2.4387481184375001E-4"/>
        <n v="1.6286293698413663E-4"/>
        <n v="2.9534498289151347E-4"/>
        <n v="5.8241417944518133E-5"/>
        <n v="2.1557414009837852E-4"/>
        <n v="6.2316521266432882E-5"/>
        <n v="5.1753853468407381E-5"/>
        <n v="7.2371763234786257E-4"/>
        <n v="6.7988498437205816E-5"/>
        <n v="1.1696497511390531E-4"/>
        <n v="9.3181257736982758E-5"/>
        <n v="5.6171404097790401E-5"/>
        <n v="3.32594806565355E-4"/>
        <n v="1.4741217474345048E-4"/>
        <n v="4.765901719423913E-4"/>
        <n v="8.9218449074879251E-5"/>
        <n v="3.3805925111486567E-5"/>
        <n v="1.0966927792350811E-4"/>
        <n v="7.1221364217838768E-4"/>
        <n v="5.4085387846917188E-5"/>
        <n v="5.3571083291655317E-5"/>
        <n v="2.5638805158081186E-4"/>
        <n v="5.041917740806743E-5"/>
        <n v="8.8611175311907543E-4"/>
        <n v="6.7299316239107242E-5"/>
        <n v="5.709960162665345E-4"/>
        <n v="6.8870048951342311E-5"/>
        <n v="1.2924670992344792E-4"/>
        <n v="3.3080672106009094E-5"/>
        <n v="7.5267351514262477E-5"/>
        <n v="1.5471169858479415E-4"/>
        <n v="4.4059058489113903E-4"/>
        <n v="6.7184597205496984E-4"/>
        <n v="3.5863076594303767E-5"/>
        <n v="5.1856912510324958E-5"/>
        <n v="4.5353646962137341E-4"/>
        <n v="2.1487375468572513E-4"/>
        <n v="4.0252874014951789E-5"/>
        <n v="6.3262314699584119E-5"/>
        <n v="1.1797359404225556E-4"/>
        <n v="1.4809350901962489E-4"/>
        <n v="1.0749307791948034E-4"/>
        <n v="4.1941603453973583E-5"/>
        <n v="3.7561131235310885E-4"/>
        <n v="7.3968906825724165E-5"/>
        <n v="6.470813324811975E-5"/>
        <n v="6.2447418310088168E-5"/>
        <n v="9.5178077953341348E-5"/>
        <n v="1.4100118165912104E-4"/>
        <n v="7.7629283776307342E-5"/>
        <n v="4.4363053817051269E-4"/>
        <n v="1.7962024508164591E-4"/>
        <n v="1.249207676151316E-4"/>
        <n v="4.1442035884176412E-4"/>
        <n v="5.4828254266217135E-5"/>
        <n v="1.9102195306820559E-4"/>
        <n v="5.8550077346724932E-5"/>
        <n v="3.6229953485683097E-5"/>
        <n v="6.6353362568538133E-4"/>
        <n v="5.3323717325191526E-5"/>
        <n v="1.2248439524110193E-4"/>
        <n v="1.1888691867325684E-4"/>
        <n v="3.2599946315582018E-5"/>
        <n v="4.5685930117727273E-4"/>
        <n v="1.188343900483411E-4"/>
        <n v="5.6138321580827689E-4"/>
        <n v="4.5809334416284162E-5"/>
        <n v="3.1942904665953823E-5"/>
        <n v="1.3533123254854857E-4"/>
        <n v="8.3889156190245678E-4"/>
        <n v="5.2222380644036137E-5"/>
        <n v="8.4797678894701057E-5"/>
        <n v="2.7576366043167576E-4"/>
        <n v="5.5382454923569206E-5"/>
        <n v="5.4131558009495471E-4"/>
        <n v="1.0914259613802429E-4"/>
        <n v="4.7024296390787117E-4"/>
        <n v="8.5232618916879227E-5"/>
        <n v="1.0479021291477181E-4"/>
        <n v="3.7053442178471443E-5"/>
        <n v="6.7321484599838666E-5"/>
        <n v="9.4152806163845263E-5"/>
        <n v="4.4810413729278148E-4"/>
        <n v="1.3646717318668378E-3"/>
        <n v="6.516385075120348E-5"/>
        <n v="6.7905424633681876E-5"/>
        <n v="4.2201587869710621E-4"/>
        <n v="2.360792945664011E-4"/>
        <n v="3.6055939383180272E-5"/>
        <n v="7.387556453239088E-5"/>
        <n v="1.4812538425477054E-4"/>
        <n v="1.779726681795229E-4"/>
        <n v="1.0843479577173696E-4"/>
        <n v="1.0634205163092534E-4"/>
        <n v="4.0954413813728256E-4"/>
        <n v="7.2801924654235879E-5"/>
        <n v="5.4671011296496872E-5"/>
        <n v="5.7138600216505513E-5"/>
        <n v="5.1438101065325235E-5"/>
        <n v="1.1438744081619237E-4"/>
        <n v="1.0014798785852438E-4"/>
        <n v="4.9084814541845332E-4"/>
        <n v="1.9677480731831803E-4"/>
        <n v="1.8007948266351493E-4"/>
        <n v="4.337199401831059E-4"/>
        <n v="4.4643287748938811E-5"/>
        <n v="1.3301286531709348E-4"/>
        <n v="5.8700259991746113E-5"/>
        <n v="6.8865424690236346E-5"/>
        <n v="5.4735710900571217E-4"/>
        <n v="5.4919836027932518E-5"/>
        <n v="1.137514172079528E-4"/>
        <n v="1.3408891001004424E-4"/>
        <n v="4.4126478000985775E-5"/>
        <n v="4.4638507424662067E-4"/>
        <n v="8.3987006346251887E-5"/>
        <n v="7.2890611954237066E-4"/>
        <n v="7.78970691650414E-5"/>
        <n v="4.996262346101504E-5"/>
        <n v="1.3246013391146968E-4"/>
        <n v="1.2285945252124306E-3"/>
        <n v="5.8741098790394091E-5"/>
        <n v="3.8033010251055694E-5"/>
        <n v="3.0148359928466184E-4"/>
        <n v="9.3704623011840369E-5"/>
        <n v="8.6517994953663399E-4"/>
        <n v="1.247409598043463E-4"/>
        <n v="7.4737679941887659E-4"/>
        <n v="7.6304604202344901E-5"/>
        <n v="1.8041414817560012E-4"/>
        <n v="5.1850008388000601E-5"/>
        <n v="8.9882164806104423E-5"/>
        <n v="1.5876806495568465E-4"/>
        <n v="4.7298603749596814E-4"/>
        <n v="1.1458879978263443E-3"/>
        <n v="6.7834378021043641E-5"/>
        <n v="6.1596036512640253E-5"/>
        <n v="2.9761528491151695E-4"/>
        <n v="3.0845542501807647E-4"/>
        <n v="5.5087941530607293E-5"/>
        <n v="6.2164527587422721E-5"/>
        <n v="1.5317309967785141E-4"/>
        <n v="1.4209092543567131E-4"/>
        <n v="1.2772166382607326E-4"/>
        <n v="1.6536371335342805E-4"/>
        <n v="2.86942445137739E-4"/>
        <n v="1.0142355783714552E-4"/>
        <n v="8.6766398031646084E-5"/>
        <n v="7.7415717064481486E-5"/>
        <n v="8.8633536992665466E-5"/>
        <n v="1.8510256019133525E-4"/>
        <n v="1.0374435482076034E-4"/>
        <n v="5.0942831735899556E-4"/>
        <n v="2.1582871291181597E-4"/>
        <n v="1.6483000393528881E-4"/>
        <n v="3.3039699174331974E-4"/>
        <n v="4.2128899170267283E-5"/>
        <n v="2.4451380364359142E-4"/>
        <n v="7.06119557456249E-5"/>
        <n v="7.4681924788693607E-5"/>
        <n v="6.7179933415900922E-4"/>
        <n v="7.0772790558675739E-5"/>
        <n v="1.0846584516954929E-4"/>
        <n v="1.2127284041506511E-4"/>
        <n v="6.2005272845729083E-5"/>
        <n v="3.3648572584464375E-4"/>
        <n v="8.6241852345388852E-5"/>
        <n v="5.7387542654070787E-4"/>
        <n v="1.1990828754672847E-4"/>
        <n v="5.1248410552659002E-5"/>
        <n v="8.1422157313127918E-5"/>
        <n v="7.8437637990325223E-4"/>
        <n v="7.6221067658220891E-5"/>
        <n v="9.2064797254738672E-5"/>
        <n v="2.836750150735186E-4"/>
        <n v="9.887503659838592E-5"/>
        <n v="7.9137355344333559E-4"/>
        <n v="9.4914437842041845E-5"/>
        <n v="4.2729066600311272E-4"/>
        <n v="7.3921162135287847E-5"/>
        <n v="1.0564204902007233E-4"/>
        <n v="3.3171365178681874E-5"/>
        <n v="5.5003468055508456E-5"/>
        <n v="1.2747757275321194E-4"/>
        <n v="4.8384333617264335E-4"/>
        <n v="9.8117346165628623E-4"/>
        <n v="3.7749207573523827E-5"/>
        <n v="3.6774834239549224E-5"/>
        <n v="3.326103848635951E-4"/>
        <n v="1.8780631965314388E-4"/>
        <n v="5.0122642224795397E-5"/>
        <n v="5.0671664494975649E-5"/>
        <n v="1.1736233278334852E-4"/>
        <n v="2.0016864962612928E-4"/>
        <n v="6.1497340488808573E-5"/>
        <n v="8.1880107138414374E-5"/>
        <n v="3.4256174344853577E-4"/>
        <n v="8.524440137281633E-5"/>
        <n v="5.6631897247353361E-5"/>
        <n v="4.8527468542887429E-5"/>
        <n v="5.8788330244844309E-5"/>
        <n v="1.4935528394141345E-4"/>
        <n v="6.0845648813014651E-5"/>
        <n v="5.206202222106112E-4"/>
        <n v="2.0214777706505061E-4"/>
        <n v="9.7405542760676132E-5"/>
        <n v="2.7274461494566438E-4"/>
        <n v="5.3961674202129902E-5"/>
        <n v="1.915269426921419E-4"/>
        <n v="5.8295583927203469E-5"/>
        <n v="7.0612418615698482E-5"/>
        <n v="6.0745987300418584E-4"/>
        <n v="6.6033799583507352E-5"/>
        <n v="1.2411877347437593E-4"/>
        <n v="8.4041858819128664E-5"/>
        <n v="5.7384206163975551E-5"/>
        <n v="5.6500659186639927E-4"/>
        <n v="8.0426414002238665E-5"/>
        <n v="6.5816782724668942E-4"/>
        <n v="9.045665208126678E-5"/>
        <n v="4.3240518286779304E-5"/>
        <n v="1.086425882016441E-4"/>
        <n v="3.7324215506000794E-4"/>
        <n v="5.7106094901048498E-5"/>
        <n v="4.8604322205264298E-5"/>
        <n v="2.3448535467004164E-4"/>
        <n v="6.872804417301454E-5"/>
        <n v="8.3589545240632206E-4"/>
        <n v="1.1170725549795186E-4"/>
        <n v="6.4545068865007869E-4"/>
        <n v="8.7608755149945903E-5"/>
        <n v="1.947671008457219E-4"/>
        <n v="3.6899844635177426E-5"/>
        <n v="8.5469421326994104E-5"/>
        <n v="1.2960430226256254E-4"/>
        <n v="5.8521258633305003E-4"/>
        <n v="6.4534377576306104E-4"/>
        <n v="5.4999203644796874E-5"/>
        <n v="4.0864375576077163E-5"/>
        <n v="3.0359344813193743E-4"/>
        <n v="1.9893051858732718E-4"/>
        <n v="5.1077404484640977E-5"/>
        <n v="6.3118953388858502E-5"/>
        <n v="1.705114644557141E-4"/>
        <n v="1.2062052030956797E-4"/>
        <n v="8.4403783356619763E-5"/>
        <n v="9.3379047436500042E-5"/>
        <n v="4.8199895065231439E-4"/>
        <n v="9.2044951077722723E-5"/>
        <n v="5.150755671420774E-5"/>
        <n v="5.7422434931546365E-5"/>
        <n v="6.8485083677020492E-5"/>
        <n v="1.4271515373843254E-4"/>
        <n v="7.5193571785335208E-5"/>
        <n v="4.7606753660697944E-4"/>
        <n v="1.3563931282235803E-4"/>
        <n v="2.0018638217851663E-4"/>
        <n v="3.0356780202036519E-4"/>
        <n v="6.0004288157195903E-5"/>
        <n v="1.5953271487669139E-4"/>
        <n v="5.5726157731564966E-5"/>
        <n v="7.2550914615604093E-5"/>
        <n v="5.9510332828680978E-4"/>
        <n v="4.4341377222103822E-5"/>
        <n v="9.0151384540661098E-5"/>
        <n v="1.1269491995092012E-4"/>
        <n v="4.465083848023548E-5"/>
        <n v="3.623849236140618E-4"/>
        <n v="1.3061871385298737E-4"/>
        <n v="5.1529802343633119E-4"/>
        <n v="8.7367153858373286E-5"/>
        <n v="2.7925515628104089E-5"/>
        <n v="9.7131829419363773E-5"/>
        <n v="1.121000850141317E-3"/>
        <n v="5.7411037364798263E-5"/>
        <n v="7.3008102042183083E-5"/>
        <n v="3.3944733373796136E-4"/>
        <n v="5.2749584419883885E-5"/>
        <n v="7.907268095268318E-4"/>
        <n v="1.1989175487274346E-4"/>
        <n v="5.8493581373972444E-4"/>
        <n v="4.9780082657061691E-5"/>
        <n v="1.2254444900286113E-4"/>
        <n v="3.2505098115541863E-5"/>
        <n v="8.6865751189987169E-5"/>
        <n v="1.179553481186122E-4"/>
        <n v="4.3850417455974181E-4"/>
        <n v="1.035653650254669E-3"/>
        <n v="3.7371540824231534E-5"/>
        <n v="4.6697225732882829E-5"/>
        <n v="2.8463335665745564E-4"/>
        <n v="2.137500397938904E-4"/>
        <n v="4.1503080519692902E-5"/>
        <n v="8.1451607272930377E-5"/>
        <n v="1.8009879705438412E-4"/>
        <n v="1.1438117126319373E-4"/>
        <n v="1.3080734292050537E-4"/>
        <n v="7.8585049980091782E-5"/>
        <n v="3.6655010373367935E-4"/>
        <n v="7.1487148499039646E-5"/>
        <n v="6.3795936329051628E-5"/>
        <n v="4.0199590969161891E-5"/>
        <n v="6.7590817480214321E-5"/>
        <n v="1.5464172604908946E-4"/>
        <n v="7.435966507284441E-5"/>
        <n v="6.4798315243803657E-4"/>
        <n v="2.30060066591932E-4"/>
        <n v="1.8698426893215723E-4"/>
        <n v="4.8945036047357633E-4"/>
        <n v="5.183060329034968E-5"/>
        <n v="2.3533245234517839E-4"/>
        <n v="5.0177913427827799E-5"/>
        <n v="5.8116795911090727E-5"/>
        <n v="4.7368109420332759E-4"/>
        <n v="5.6122184389081609E-5"/>
        <n v="1.3461887560603991E-4"/>
        <n v="9.5124348662445967E-5"/>
        <n v="5.4799757009857945E-5"/>
        <n v="4.7540621763417489E-4"/>
        <n v="8.1970641127514538E-5"/>
        <n v="4.1500916056805645E-4"/>
        <n v="1.0321354758641958E-4"/>
        <n v="4.1078558635534596E-5"/>
        <n v="1.0849606036475147E-4"/>
        <n v="6.0985144644253324E-4"/>
        <n v="6.2340566514870743E-5"/>
        <n v="7.0113169552034316E-5"/>
        <n v="2.4167458517106716E-4"/>
        <n v="7.7909261679896816E-5"/>
        <n v="8.9969133666449813E-4"/>
        <n v="8.3704881566801272E-5"/>
      </sharedItems>
    </cacheField>
    <cacheField name="15 - 24 years" numFmtId="164">
      <sharedItems containsSemiMixedTypes="0" containsString="0" containsNumber="1" minValue="4.5335146000270918E-6" maxValue="1.061604488779791E-3"/>
    </cacheField>
    <cacheField name="25 - 34 years" numFmtId="164">
      <sharedItems containsSemiMixedTypes="0" containsString="0" containsNumber="1" minValue="8.4314547249531646E-6" maxValue="1.1174033701608671E-3" count="460">
        <n v="7.8143874941176151E-5"/>
        <n v="5.0424447270363095E-4"/>
        <n v="6.5255737064980336E-5"/>
        <n v="1.3791223378954013E-4"/>
        <n v="2.5334575374125533E-5"/>
        <n v="9.0093354734175512E-5"/>
        <n v="1.1406786308811315E-4"/>
        <n v="5.074514437073698E-4"/>
        <n v="6.4200644385644203E-4"/>
        <n v="2.9691882250963689E-5"/>
        <n v="4.2021341192772992E-5"/>
        <n v="2.12520327773698E-4"/>
        <n v="2.5151982489069071E-4"/>
        <n v="1.7628894672796532E-5"/>
        <n v="5.5612638032925093E-5"/>
        <n v="1.5954219503884061E-4"/>
        <n v="1.8344159788333456E-4"/>
        <n v="7.7951544664335009E-5"/>
        <n v="1.1131529647400955E-4"/>
        <n v="3.1210249972594349E-4"/>
        <n v="9.0884865837897519E-5"/>
        <n v="9.0558951223631027E-5"/>
        <n v="5.5470912517336991E-5"/>
        <n v="1.0092463050112479E-4"/>
        <n v="1.2063790133187601E-4"/>
        <n v="6.0505654792612978E-5"/>
        <n v="4.7765687851590376E-4"/>
        <n v="2.4071813031048883E-4"/>
        <n v="1.0352389993367092E-4"/>
        <n v="4.1748886441042435E-4"/>
        <n v="4.8918846653687352E-5"/>
        <n v="2.3952718975215088E-4"/>
        <n v="2.1479539402959824E-5"/>
        <n v="4.6650377093616548E-5"/>
        <n v="7.5606022059449668E-4"/>
        <n v="4.3069727973327761E-5"/>
        <n v="1.4254149639220237E-4"/>
        <n v="1.1603290484322127E-4"/>
        <n v="2.5317661532060574E-5"/>
        <n v="3.921803048348124E-4"/>
        <n v="7.9762844118020667E-5"/>
        <n v="5.5697806147993992E-4"/>
        <n v="4.0239382623979774E-5"/>
        <n v="2.2107822338252808E-5"/>
        <n v="1.0892645812993182E-4"/>
        <n v="6.9622812782671386E-4"/>
        <n v="5.2899295549506875E-5"/>
        <n v="6.8123540016215228E-5"/>
        <n v="2.7157878612669333E-4"/>
        <n v="7.2736188015062452E-5"/>
        <n v="6.4121649565522141E-4"/>
        <n v="1.1418632343923618E-4"/>
        <n v="6.8575657683553023E-4"/>
        <n v="5.5164383218791799E-5"/>
        <n v="1.7725974879735594E-4"/>
        <n v="1.1507041265757787E-5"/>
        <n v="1.0768139595542908E-4"/>
        <n v="1.4603607633366072E-4"/>
        <n v="5.4587430294353442E-4"/>
        <n v="4.1243265062566913E-4"/>
        <n v="2.5363463166133543E-5"/>
        <n v="3.6566116636042237E-5"/>
        <n v="2.5029575781062088E-4"/>
        <n v="3.4731260179782686E-4"/>
        <n v="2.3398836481327759E-5"/>
        <n v="6.6935709029148757E-5"/>
        <n v="1.3466983228682013E-4"/>
        <n v="1.4538388339320867E-4"/>
        <n v="7.192099446960862E-5"/>
        <n v="1.0348189817789043E-4"/>
        <n v="2.773298823142324E-4"/>
        <n v="6.6037150503586432E-5"/>
        <n v="7.2487985493945969E-5"/>
        <n v="4.4666712673942574E-5"/>
        <n v="9.9619814836823432E-5"/>
        <n v="1.8113051060350644E-4"/>
        <n v="7.6673658984892522E-5"/>
        <n v="4.8249261690244363E-4"/>
        <n v="2.0119386867108714E-4"/>
        <n v="1.7855688518815391E-4"/>
        <n v="4.9227414214487954E-4"/>
        <n v="4.1936201994607381E-5"/>
        <n v="2.2458550086250682E-4"/>
        <n v="2.225162028712279E-5"/>
        <n v="4.7704214799715601E-5"/>
        <n v="7.6170691692932957E-4"/>
        <n v="3.9107799386181615E-5"/>
        <n v="1.5102897804748498E-4"/>
        <n v="1.1413219040990534E-4"/>
        <n v="3.246096432602305E-5"/>
        <n v="4.2257470447785826E-4"/>
        <n v="1.0020116244739727E-4"/>
        <n v="4.6467102775915245E-4"/>
        <n v="9.042482542976489E-5"/>
        <n v="9.8610407686577632E-6"/>
        <n v="1.3412886591276579E-4"/>
        <n v="9.6052626081198373E-4"/>
        <n v="5.1333064958146695E-5"/>
        <n v="5.2503227253292094E-5"/>
        <n v="1.694437851956805E-4"/>
        <n v="8.847541661162757E-5"/>
        <n v="7.8939409851310903E-4"/>
        <n v="8.4935501112928157E-5"/>
        <n v="7.1559203593912519E-4"/>
        <n v="7.2797012008599791E-5"/>
        <n v="1.2840243364028366E-4"/>
        <n v="1.2297086811053533E-5"/>
        <n v="8.0129605391257054E-5"/>
        <n v="1.1571642444310047E-4"/>
        <n v="4.9679705005886048E-4"/>
        <n v="4.1043697675305905E-4"/>
        <n v="2.2966719610314266E-5"/>
        <n v="5.1876424239095977E-5"/>
        <n v="3.7649398131810668E-4"/>
        <n v="3.1474064294018578E-4"/>
        <n v="3.2702466232394359E-5"/>
        <n v="7.7526881696378074E-5"/>
        <n v="1.8250153853710489E-4"/>
        <n v="1.7669461275206195E-4"/>
        <n v="7.8959018438333272E-5"/>
        <n v="9.2596806298450674E-5"/>
        <n v="4.572554999391065E-4"/>
        <n v="4.2869987126330409E-5"/>
        <n v="8.1263214489156563E-5"/>
        <n v="4.0052361287044893E-5"/>
        <n v="7.9439450405753245E-5"/>
        <n v="1.4031318464064531E-4"/>
        <n v="6.5665661555441398E-5"/>
        <n v="3.337227995499801E-4"/>
        <n v="1.7667881372294169E-4"/>
        <n v="1.7385960528596721E-4"/>
        <n v="3.7332879901575598E-4"/>
        <n v="4.9845930669121028E-5"/>
        <n v="2.3240710824422656E-4"/>
        <n v="1.7534351917635006E-5"/>
        <n v="5.1753877927314842E-5"/>
        <n v="3.6071129754532708E-4"/>
        <n v="3.2005961382002459E-5"/>
        <n v="1.2504712157040469E-4"/>
        <n v="8.0051452700252945E-5"/>
        <n v="3.9790412781540587E-5"/>
        <n v="3.7682599573698322E-4"/>
        <n v="9.8314853030824357E-5"/>
        <n v="5.0340314394577645E-4"/>
        <n v="5.6524831626412038E-5"/>
        <n v="1.4749528414108047E-5"/>
        <n v="1.3959421990305379E-4"/>
        <n v="6.3070021599380063E-4"/>
        <n v="4.4611125191879816E-5"/>
        <n v="5.7906827822257111E-5"/>
        <n v="1.8605811145160951E-4"/>
        <n v="1.0656033148402549E-4"/>
        <n v="6.7613012191809329E-4"/>
        <n v="9.2764909086322342E-5"/>
        <n v="6.2080768569847816E-4"/>
        <n v="7.5310241873811123E-5"/>
        <n v="1.4916110963269735E-4"/>
        <n v="8.4314547249531646E-6"/>
        <n v="9.1108743296104797E-5"/>
        <n v="1.140454151652271E-4"/>
        <n v="4.2864818721466771E-4"/>
        <n v="4.1469912864455837E-4"/>
        <n v="2.7236973166260123E-5"/>
        <n v="4.5868607630435553E-5"/>
        <n v="3.5522997591291578E-4"/>
        <n v="3.1184905620807823E-4"/>
        <n v="3.9161024384110169E-5"/>
        <n v="7.0523812443351421E-5"/>
        <n v="1.5279736387554271E-4"/>
        <n v="1.9766914876025843E-4"/>
        <n v="9.9070428408015319E-5"/>
        <n v="8.8190463312925319E-5"/>
        <n v="2.9935852827995803E-4"/>
        <n v="9.0097947868682336E-5"/>
        <n v="6.6917193289813879E-5"/>
        <n v="4.8146716098590564E-5"/>
        <n v="7.4194997695568849E-5"/>
        <n v="1.6367187861824947E-4"/>
        <n v="6.7664588080396698E-5"/>
        <n v="4.5733846532760528E-4"/>
        <n v="2.7150557638192467E-4"/>
        <n v="1.5671620991061241E-4"/>
        <n v="3.5693243615619869E-4"/>
        <n v="3.5033707690837729E-5"/>
        <n v="1.6364569794545758E-4"/>
        <n v="2.3795901941684112E-5"/>
        <n v="5.1419594868537936E-5"/>
        <n v="5.4060232899304803E-4"/>
        <n v="4.8245564964892031E-5"/>
        <n v="1.126835904943906E-4"/>
        <n v="9.9798325586824248E-5"/>
        <n v="4.2958828490752122E-5"/>
        <n v="3.6681620462562569E-4"/>
        <n v="9.6528133494244123E-5"/>
        <n v="5.3935632328028151E-4"/>
        <n v="7.4649693529353503E-5"/>
        <n v="1.3185953474978574E-5"/>
        <n v="1.5483478410148514E-4"/>
        <n v="6.5008531576982512E-4"/>
        <n v="5.5819711349672196E-5"/>
        <n v="7.3500055995857891E-5"/>
        <n v="2.5441895036857975E-4"/>
        <n v="7.3676817803365979E-5"/>
        <n v="5.7171566921794363E-4"/>
        <n v="7.5837544277581703E-5"/>
        <n v="5.5327782507224687E-4"/>
        <n v="7.7464789261636681E-5"/>
        <n v="1.6009994100425715E-4"/>
        <n v="1.0528502325115838E-5"/>
        <n v="7.3034583961048644E-5"/>
        <n v="1.7781603297353134E-4"/>
        <n v="3.4093125144043455E-4"/>
        <n v="5.1815508404193852E-4"/>
        <n v="2.079047028668802E-5"/>
        <n v="4.9523543888953155E-5"/>
        <n v="2.7513276700385261E-4"/>
        <n v="2.6888669638463255E-4"/>
        <n v="3.4282141538051754E-5"/>
        <n v="6.6781180396541804E-5"/>
        <n v="1.8577306536592236E-4"/>
        <n v="1.6562090074234991E-4"/>
        <n v="1.0298196140252563E-4"/>
        <n v="8.0622730629527218E-5"/>
        <n v="3.411438862901382E-4"/>
        <n v="7.4344925932079414E-5"/>
        <n v="7.4405868879438914E-5"/>
        <n v="4.1541093062854333E-5"/>
        <n v="7.2884436620968698E-5"/>
        <n v="1.8838576786804815E-4"/>
        <n v="6.6604833186244703E-5"/>
        <n v="5.3208196641106663E-4"/>
        <n v="2.4448690357635911E-4"/>
        <n v="1.2814705163274607E-4"/>
        <n v="2.379685902402119E-4"/>
        <n v="4.8125279299291652E-5"/>
        <n v="2.8644338643396962E-4"/>
        <n v="2.0285285722856012E-5"/>
        <n v="2.9858870796336525E-5"/>
        <n v="5.6068341220527921E-4"/>
        <n v="4.3446262634169529E-5"/>
        <n v="1.0924361400775834E-4"/>
        <n v="1.1568203500895066E-4"/>
        <n v="3.2543642919194658E-5"/>
        <n v="4.3900985163523431E-4"/>
        <n v="9.4103367179822168E-5"/>
        <n v="7.1259996292896666E-4"/>
        <n v="7.1214192728170228E-5"/>
        <n v="2.0064380511783045E-5"/>
        <n v="1.7219755518099738E-4"/>
        <n v="1.1174033701608671E-3"/>
        <n v="6.428648593288173E-5"/>
        <n v="3.882121039806226E-5"/>
        <n v="3.1878921619261089E-4"/>
        <n v="9.2413463442807741E-5"/>
        <n v="3.7885206396637332E-4"/>
        <n v="7.0312728154620354E-5"/>
        <n v="5.9240897153543337E-4"/>
        <n v="5.0512874318451318E-5"/>
        <n v="1.9872099950116642E-4"/>
        <n v="1.560493597341857E-5"/>
        <n v="8.3454005469685893E-5"/>
        <n v="1.5457631485728013E-4"/>
        <n v="4.8691107432853874E-4"/>
        <n v="3.8556100868928847E-4"/>
        <n v="2.3907065996920307E-5"/>
        <n v="4.438212157292305E-5"/>
        <n v="2.6616928165430743E-4"/>
        <n v="2.6617104526055382E-4"/>
        <n v="1.9444640668510697E-5"/>
        <n v="7.0103872908488509E-5"/>
        <n v="1.1958326428230264E-4"/>
        <n v="2.1851074439181237E-4"/>
        <n v="1.3746397980742722E-4"/>
        <n v="8.6039165643221518E-5"/>
        <n v="4.5664186499199246E-4"/>
        <n v="4.99634471168152E-5"/>
        <n v="8.5176516063001522E-5"/>
        <n v="3.2573803248219371E-5"/>
        <n v="7.8205666286252355E-5"/>
        <n v="1.3485166979104594E-4"/>
        <n v="7.9828538350167663E-5"/>
        <n v="3.7776112192874494E-4"/>
        <n v="2.3112882226564242E-4"/>
        <n v="1.386026491078123E-4"/>
        <n v="3.1107886644243641E-4"/>
        <n v="6.00336048697424E-5"/>
        <n v="2.5155135436335439E-4"/>
        <n v="1.744114527675793E-5"/>
        <n v="5.3522340667952073E-5"/>
        <n v="4.935963944847513E-4"/>
        <n v="3.787482778605127E-5"/>
        <n v="1.094560374051981E-4"/>
        <n v="1.0144434156669648E-4"/>
        <n v="3.2807227561916928E-5"/>
        <n v="3.9353198696858176E-4"/>
        <n v="8.3982177819553336E-5"/>
        <n v="7.2869647233818953E-4"/>
        <n v="7.4544279603367528E-5"/>
        <n v="2.5599163091249737E-5"/>
        <n v="1.5799078398865267E-4"/>
        <n v="7.4767986441709293E-4"/>
        <n v="6.1915851091766486E-5"/>
        <n v="3.985777637547447E-5"/>
        <n v="3.0966084786520942E-4"/>
        <n v="7.1663965171717608E-5"/>
        <n v="8.9713325298351602E-4"/>
        <n v="7.674668004589213E-5"/>
        <n v="5.2013369932714458E-4"/>
        <n v="6.7505904804422492E-5"/>
        <n v="1.1071801265064569E-4"/>
        <n v="8.9127108648816044E-6"/>
        <n v="6.8960764557014938E-5"/>
        <n v="8.917406276533786E-5"/>
        <n v="5.4151437477400111E-4"/>
        <n v="4.13689207543573E-4"/>
        <n v="2.4836139543835258E-5"/>
        <n v="4.6128569547530458E-5"/>
        <n v="2.0008613952313958E-4"/>
        <n v="2.6527131685016121E-4"/>
        <n v="2.8732826638057391E-5"/>
        <n v="9.0117732941396396E-5"/>
        <n v="1.3951062566677704E-4"/>
        <n v="1.3267176656215303E-4"/>
        <n v="1.1653484408002498E-4"/>
        <n v="9.6333919722719412E-5"/>
        <n v="2.7113255974514405E-4"/>
        <n v="7.9968560692540822E-5"/>
        <n v="4.4040462990120735E-5"/>
        <n v="4.3786120259889453E-5"/>
        <n v="7.1468638709316096E-5"/>
        <n v="1.2204662729817853E-4"/>
        <n v="9.0761024247768663E-5"/>
        <n v="5.9576080934966484E-4"/>
        <n v="1.9350289405567034E-4"/>
        <n v="1.0788672698551683E-4"/>
        <n v="3.6078214043482276E-4"/>
        <n v="4.5584497333107459E-5"/>
        <n v="2.5701692553507311E-4"/>
        <n v="2.078968081338516E-5"/>
        <n v="4.9488048736045138E-5"/>
        <n v="5.2843651087914451E-4"/>
        <n v="3.7687620361983782E-5"/>
        <n v="7.4096214527333442E-5"/>
        <n v="1.1695412065852933E-4"/>
        <n v="3.377482206705222E-5"/>
        <n v="5.0872799929273531E-4"/>
        <n v="8.9844945034447618E-5"/>
        <n v="8.1670284106555757E-4"/>
        <n v="5.6232525826642536E-5"/>
        <n v="1.5986512785025019E-5"/>
        <n v="1.2248894145569861E-4"/>
        <n v="7.9423631781150674E-4"/>
        <n v="4.7884974782895872E-5"/>
        <n v="5.0849773868616887E-5"/>
        <n v="2.5303944521004731E-4"/>
        <n v="7.4202683391068675E-5"/>
        <n v="1.0524317553917066E-3"/>
        <n v="8.2964104127630794E-5"/>
        <n v="7.1001666990046989E-4"/>
        <n v="5.6862666516064006E-5"/>
        <n v="1.5492749301518007E-4"/>
        <n v="8.9552473293499884E-6"/>
        <n v="4.4734957004446754E-5"/>
        <n v="1.2995716326904874E-4"/>
        <n v="3.9259960540304414E-4"/>
        <n v="4.8129937032739779E-4"/>
        <n v="1.467812211530023E-5"/>
        <n v="3.5680532310300294E-5"/>
        <n v="2.8544998855419365E-4"/>
        <n v="2.8170114674450075E-4"/>
        <n v="2.9179513030716582E-5"/>
        <n v="5.6310925535494458E-5"/>
        <n v="1.1928024900467657E-4"/>
        <n v="1.2223353591685773E-4"/>
        <n v="9.1596087063248601E-5"/>
        <n v="9.2935288203833483E-5"/>
        <n v="3.2349808306048685E-4"/>
        <n v="6.8973276904916035E-5"/>
        <n v="7.558041950769325E-5"/>
        <n v="4.8192441163224599E-5"/>
        <n v="8.5201833996015084E-5"/>
        <n v="1.7312718978320383E-4"/>
        <n v="6.7711223403519767E-5"/>
        <n v="3.1351769235203549E-4"/>
        <n v="1.7987100755092363E-4"/>
        <n v="1.6571913289645273E-4"/>
        <n v="3.6194142718688261E-4"/>
        <n v="4.8206045160068196E-5"/>
        <n v="2.4938405350548472E-4"/>
        <n v="1.6619549295567129E-5"/>
        <n v="4.423902735784887E-5"/>
        <n v="6.9895815429934854E-4"/>
        <n v="3.2358334030075082E-5"/>
        <n v="8.9378472018468647E-5"/>
        <n v="9.8770970860478414E-5"/>
        <n v="3.3195197155358482E-5"/>
        <n v="3.3315451144223519E-4"/>
        <n v="7.0129547605965773E-5"/>
        <n v="6.6353769935057079E-4"/>
        <n v="9.8035355664286602E-5"/>
        <n v="1.4503966167432492E-5"/>
        <n v="1.5732833134742179E-4"/>
        <n v="8.7368244404680668E-4"/>
        <n v="3.7887482693866145E-5"/>
        <n v="4.5533989758324764E-5"/>
        <n v="2.2583954106498793E-4"/>
        <n v="9.8708555907417407E-5"/>
        <n v="9.5636788600434819E-4"/>
        <n v="1.0725118562834113E-4"/>
        <n v="2.7918873158254979E-4"/>
        <n v="4.1793835409277133E-5"/>
        <n v="1.4315928225878337E-4"/>
        <n v="1.1626373473821571E-5"/>
        <n v="6.6085621547979428E-5"/>
        <n v="1.0017325419646252E-4"/>
        <n v="3.0341501584944228E-4"/>
        <n v="2.9413645373745122E-4"/>
        <n v="2.7812102977401509E-5"/>
        <n v="4.4644039453224021E-5"/>
        <n v="2.726321170370731E-4"/>
        <n v="2.8920944344940612E-4"/>
        <n v="2.4099925175470408E-5"/>
        <n v="6.2671895752532787E-5"/>
        <n v="1.8613362649379505E-4"/>
        <n v="1.759740438285353E-4"/>
        <n v="9.866934521049131E-5"/>
        <n v="9.5614939515582841E-5"/>
        <n v="2.7467622539931056E-4"/>
        <n v="4.6409266220649193E-5"/>
        <n v="5.5012309004139673E-5"/>
        <n v="4.3157102855223152E-5"/>
        <n v="4.8222771669560032E-5"/>
        <n v="2.1432398642614754E-4"/>
        <n v="6.3890534218039759E-5"/>
        <n v="3.8806648241396284E-4"/>
        <n v="1.3186551419043082E-4"/>
        <n v="1.3422687758996862E-4"/>
        <n v="3.4285061236928821E-4"/>
        <n v="4.8635133151704273E-5"/>
        <n v="1.315702914281955E-4"/>
        <n v="1.9504760206388228E-5"/>
        <n v="4.4617100657717604E-5"/>
        <n v="4.6423908312781081E-4"/>
        <n v="4.0538179276603183E-5"/>
        <n v="1.0890192574905366E-4"/>
        <n v="8.0431257780353205E-5"/>
        <n v="3.5904916478470134E-5"/>
        <n v="3.0594747664482343E-4"/>
        <n v="1.0157702359972849E-4"/>
        <n v="6.6185443339055621E-4"/>
        <n v="6.3695770129042914E-5"/>
        <n v="1.342890235509375E-5"/>
        <n v="1.5343912883772186E-4"/>
        <n v="6.767691628659703E-4"/>
        <n v="4.7440835459965755E-5"/>
        <n v="5.0555035962130388E-5"/>
        <n v="2.0876044471327556E-4"/>
        <n v="8.183000605829168E-5"/>
        <n v="5.8757475256574312E-4"/>
        <n v="6.8045239010836991E-5"/>
      </sharedItems>
    </cacheField>
    <cacheField name="35 - 44 years" numFmtId="164">
      <sharedItems containsSemiMixedTypes="0" containsString="0" containsNumber="1" minValue="1.1550272843028401E-5" maxValue="1.0651733950119452E-3" count="460">
        <n v="6.3361571542359086E-5"/>
        <n v="4.9901929712820113E-4"/>
        <n v="7.6849022231609412E-5"/>
        <n v="1.4659510636322548E-4"/>
        <n v="3.4386329261799465E-5"/>
        <n v="8.1573941063882406E-5"/>
        <n v="1.0196203524417787E-4"/>
        <n v="4.6164310486973304E-4"/>
        <n v="7.2832663798840067E-4"/>
        <n v="2.8590823235789534E-5"/>
        <n v="4.8528842186986626E-5"/>
        <n v="3.3010680867603563E-4"/>
        <n v="2.5690816352114419E-4"/>
        <n v="4.2399586749178953E-5"/>
        <n v="5.5737454168484862E-5"/>
        <n v="1.3922944206097069E-4"/>
        <n v="1.1621405842626924E-4"/>
        <n v="1.1188882229629869E-4"/>
        <n v="4.7650975312249223E-5"/>
        <n v="3.0825985860455591E-4"/>
        <n v="7.6920007496174243E-5"/>
        <n v="5.7408393575019096E-5"/>
        <n v="4.0985084447317989E-5"/>
        <n v="6.1529734539558965E-5"/>
        <n v="1.3289557703976147E-4"/>
        <n v="7.3829898421707053E-5"/>
        <n v="4.8728803014196672E-4"/>
        <n v="3.1638864059436224E-4"/>
        <n v="1.6450400975826995E-4"/>
        <n v="1.9240401505458128E-4"/>
        <n v="3.6482170112703425E-5"/>
        <n v="2.0054632909618001E-4"/>
        <n v="2.6799099003148739E-5"/>
        <n v="3.884011922548822E-5"/>
        <n v="7.1446227872055588E-4"/>
        <n v="4.7938932098168757E-5"/>
        <n v="9.9809590640207214E-5"/>
        <n v="1.0981518587404217E-4"/>
        <n v="2.9514577511123564E-5"/>
        <n v="2.7992446752523665E-4"/>
        <n v="8.4046419964957478E-5"/>
        <n v="5.7856293727476856E-4"/>
        <n v="7.4331622823320387E-5"/>
        <n v="3.1066573427102294E-5"/>
        <n v="1.4777928592652867E-4"/>
        <n v="7.0210400912622869E-4"/>
        <n v="3.6811275787395366E-5"/>
        <n v="5.8557253442035752E-5"/>
        <n v="2.6629410290018374E-4"/>
        <n v="4.4514935639759159E-5"/>
        <n v="9.6684006787342027E-4"/>
        <n v="8.5526799566063607E-5"/>
        <n v="5.8653736567747781E-4"/>
        <n v="7.3586669396048503E-5"/>
        <n v="1.1563356120298034E-4"/>
        <n v="1.1626144729340774E-5"/>
        <n v="7.0223889006769494E-5"/>
        <n v="7.8038455048513479E-5"/>
        <n v="5.065945320345467E-4"/>
        <n v="7.822430820377432E-4"/>
        <n v="1.9158742383971827E-5"/>
        <n v="2.6892555736829859E-5"/>
        <n v="2.5678273594290503E-4"/>
        <n v="3.0059458558274321E-4"/>
        <n v="3.1001328322933216E-5"/>
        <n v="4.4947914926675737E-5"/>
        <n v="1.8382491536124738E-4"/>
        <n v="1.3522902677133933E-4"/>
        <n v="9.1290570771471091E-5"/>
        <n v="7.5638175792032132E-5"/>
        <n v="2.9021028604472811E-4"/>
        <n v="6.0073401045507857E-5"/>
        <n v="3.9724879698274811E-5"/>
        <n v="2.4359917263799843E-5"/>
        <n v="7.4247377622898062E-5"/>
        <n v="1.8125808400909642E-4"/>
        <n v="7.8006164033860549E-5"/>
        <n v="4.6014611656764777E-4"/>
        <n v="2.8737731018742345E-4"/>
        <n v="1.0641203439962635E-4"/>
        <n v="2.8624036129820478E-4"/>
        <n v="4.4039743683685146E-5"/>
        <n v="2.3402023004141011E-4"/>
        <n v="2.3839879809624826E-5"/>
        <n v="3.4512445843707721E-5"/>
        <n v="7.3862255214833473E-4"/>
        <n v="4.035733929602693E-5"/>
        <n v="1.4333764539302036E-4"/>
        <n v="1.0347016858533854E-4"/>
        <n v="2.7324203636961163E-5"/>
        <n v="3.4033375592122021E-4"/>
        <n v="7.2085444778129961E-5"/>
        <n v="5.6058831501307345E-4"/>
        <n v="7.2229992570784125E-5"/>
        <n v="1.9742434174944669E-5"/>
        <n v="1.5981049007776304E-4"/>
        <n v="9.2317986313273433E-4"/>
        <n v="3.6336286371214623E-5"/>
        <n v="5.7496895126981387E-5"/>
        <n v="1.9748557925954927E-4"/>
        <n v="7.7337439848272681E-5"/>
        <n v="5.5218377485896837E-4"/>
        <n v="7.5570087393944088E-5"/>
        <n v="5.099240136731024E-4"/>
        <n v="6.5893536581702858E-5"/>
        <n v="1.2913887980352598E-4"/>
        <n v="1.5460045575363099E-5"/>
        <n v="9.5791910278242951E-5"/>
        <n v="1.3873485828906789E-4"/>
        <n v="6.0211642736948548E-4"/>
        <n v="6.1001059100388095E-4"/>
        <n v="2.9267870702098349E-5"/>
        <n v="3.8723087099504247E-5"/>
        <n v="3.3769059637161136E-4"/>
        <n v="3.3137683366121675E-4"/>
        <n v="3.9332553043348885E-5"/>
        <n v="4.8076952769419782E-5"/>
        <n v="1.747660452792121E-4"/>
        <n v="1.4649444438921379E-4"/>
        <n v="9.3927242343254836E-5"/>
        <n v="6.8388364433134952E-5"/>
        <n v="2.4816252709857243E-4"/>
        <n v="7.5122118485021494E-5"/>
        <n v="6.0454197131450982E-5"/>
        <n v="3.7419035383117587E-5"/>
        <n v="8.9067611562393913E-5"/>
        <n v="1.6459945605347821E-4"/>
        <n v="4.0558144858124519E-5"/>
        <n v="4.6184424363846741E-4"/>
        <n v="2.2954150191382749E-4"/>
        <n v="1.3490382590804472E-4"/>
        <n v="4.8713670730189375E-4"/>
        <n v="3.5553186213974887E-5"/>
        <n v="2.1423618184105176E-4"/>
        <n v="2.3300551860830675E-5"/>
        <n v="3.8721473052785831E-5"/>
        <n v="5.46316273976972E-4"/>
        <n v="3.7982303411802047E-5"/>
        <n v="1.2424932230466226E-4"/>
        <n v="9.0718257083106127E-5"/>
        <n v="3.6743286302551508E-5"/>
        <n v="5.0655007947559682E-4"/>
        <n v="1.0841737044798829E-4"/>
        <n v="6.8471341542800817E-4"/>
        <n v="7.4892051737559089E-5"/>
        <n v="1.9554411123753832E-5"/>
        <n v="1.9232255607648871E-4"/>
        <n v="5.8771034489953002E-4"/>
        <n v="5.7022837491639139E-5"/>
        <n v="5.3675238673849866E-5"/>
        <n v="2.7252273821854107E-4"/>
        <n v="7.5541208800267143E-5"/>
        <n v="8.6877868766461574E-4"/>
        <n v="6.4929961714129246E-5"/>
        <n v="5.3439669330789582E-4"/>
        <n v="5.824204737725553E-5"/>
        <n v="1.4610177303970106E-4"/>
        <n v="1.1550272843028401E-5"/>
        <n v="9.617582227318908E-5"/>
        <n v="8.0393496730105833E-5"/>
        <n v="4.0563951818897519E-4"/>
        <n v="5.5836610618686152E-4"/>
        <n v="1.9134671590273357E-5"/>
        <n v="4.2966721250472712E-5"/>
        <n v="3.1227878419331319E-4"/>
        <n v="2.1742571087137312E-4"/>
        <n v="3.7317002688385107E-5"/>
        <n v="7.0763048680105994E-5"/>
        <n v="1.7671607160890904E-4"/>
        <n v="2.1084975993773794E-4"/>
        <n v="1.2519676683999802E-4"/>
        <n v="5.2247826437721971E-5"/>
        <n v="2.7769762787436614E-4"/>
        <n v="6.6328512313830132E-5"/>
        <n v="4.0570948877916588E-5"/>
        <n v="4.2623363787532055E-5"/>
        <n v="9.1617435833926946E-5"/>
        <n v="1.6678136890416209E-4"/>
        <n v="7.2851551125536129E-5"/>
        <n v="5.7359120100566158E-4"/>
        <n v="3.1968942906774613E-4"/>
        <n v="1.2899560157379162E-4"/>
        <n v="3.5689773690921963E-4"/>
        <n v="3.8636209576307325E-5"/>
        <n v="2.6137155770391358E-4"/>
        <n v="1.5447338876350344E-5"/>
        <n v="3.37778719818744E-5"/>
        <n v="7.0079886948775283E-4"/>
        <n v="3.1345967425447828E-5"/>
        <n v="1.3764121467008643E-4"/>
        <n v="1.1274437579191136E-4"/>
        <n v="3.2370009345950022E-5"/>
        <n v="3.719590053915385E-4"/>
        <n v="9.0124771965196688E-5"/>
        <n v="6.7456798003790027E-4"/>
        <n v="5.1781835602585177E-5"/>
        <n v="2.3111649559106263E-5"/>
        <n v="1.7096903084072254E-4"/>
        <n v="7.8437485774127298E-4"/>
        <n v="6.6239824469764338E-5"/>
        <n v="6.265359301620843E-5"/>
        <n v="2.6649294318972165E-4"/>
        <n v="5.2191586647960118E-5"/>
        <n v="9.2960276577738873E-4"/>
        <n v="7.4114897283178465E-5"/>
        <n v="5.1103375246201862E-4"/>
        <n v="5.5495807817119935E-5"/>
        <n v="1.5570094803136618E-4"/>
        <n v="1.2587595476846335E-5"/>
        <n v="6.4476803451224955E-5"/>
        <n v="8.3143581027420201E-5"/>
        <n v="4.3065768001860158E-4"/>
        <n v="8.547571079464204E-4"/>
        <n v="2.3981142098223741E-5"/>
        <n v="3.9691864091285168E-5"/>
        <n v="2.6407014226526325E-4"/>
        <n v="2.4054906642201362E-4"/>
        <n v="2.5635749996288477E-5"/>
        <n v="8.6617901695437759E-5"/>
        <n v="1.4319044010592866E-4"/>
        <n v="1.9074516049070138E-4"/>
        <n v="1.1750500810541152E-4"/>
        <n v="1.0079456128674431E-4"/>
        <n v="3.0027148866484737E-4"/>
        <n v="6.2694106150495125E-5"/>
        <n v="7.3488131174789264E-5"/>
        <n v="3.3288238649533888E-5"/>
        <n v="7.5409212013347399E-5"/>
        <n v="1.450081152512217E-4"/>
        <n v="6.6648841385741789E-5"/>
        <n v="3.5350673178941489E-4"/>
        <n v="2.1826939821708159E-4"/>
        <n v="1.3896049359983888E-4"/>
        <n v="2.8437951769872197E-4"/>
        <n v="6.0002663066138656E-5"/>
        <n v="2.4258704761308616E-4"/>
        <n v="2.2590499336872454E-5"/>
        <n v="4.6099761027674628E-5"/>
        <n v="7.7372138321125895E-4"/>
        <n v="4.0545338818969726E-5"/>
        <n v="1.5381219890300737E-4"/>
        <n v="1.1983917980180417E-4"/>
        <n v="4.4058255347465073E-5"/>
        <n v="3.5899333691164935E-4"/>
        <n v="9.2857985875000325E-5"/>
        <n v="6.7731603986606961E-4"/>
        <n v="1.0268518220086809E-4"/>
        <n v="2.3400467081643111E-5"/>
        <n v="1.8971272587040263E-4"/>
        <n v="8.2148187267137472E-4"/>
        <n v="4.5718699920075421E-5"/>
        <n v="5.7298561008126055E-5"/>
        <n v="2.4334578861255672E-4"/>
        <n v="8.8371315766706427E-5"/>
        <n v="7.8821474726313383E-4"/>
        <n v="1.0482883108179874E-4"/>
        <n v="5.0971693914082935E-4"/>
        <n v="6.4354539757380448E-5"/>
        <n v="1.8346419926398933E-4"/>
        <n v="2.5551969878594585E-5"/>
        <n v="8.1190248462530363E-5"/>
        <n v="1.7831076246708406E-4"/>
        <n v="3.4736147297937894E-4"/>
        <n v="6.7462828667466895E-4"/>
        <n v="2.9257001498775575E-5"/>
        <n v="5.1035732246887862E-5"/>
        <n v="2.2951534518367726E-4"/>
        <n v="2.7638890510370474E-4"/>
        <n v="3.608341726877441E-5"/>
        <n v="7.5934232627090763E-5"/>
        <n v="1.3901444081084385E-4"/>
        <n v="1.2164450069191546E-4"/>
        <n v="1.1113652156127368E-4"/>
        <n v="1.2011062997037238E-4"/>
        <n v="4.1219132752522944E-4"/>
        <n v="7.0720166328482184E-5"/>
        <n v="6.5363497879500164E-5"/>
        <n v="3.8752728365227389E-5"/>
        <n v="6.4618050259076371E-5"/>
        <n v="1.6406786548530327E-4"/>
        <n v="1.0455346222962019E-4"/>
        <n v="5.3407763447441863E-4"/>
        <n v="3.0121876023819733E-4"/>
        <n v="1.9186661739745115E-4"/>
        <n v="3.1425742108270584E-4"/>
        <n v="6.2432562738977596E-5"/>
        <n v="1.4805061271782428E-4"/>
        <n v="2.3586912986408121E-5"/>
        <n v="5.6317412193123373E-5"/>
        <n v="8.1542806775110625E-4"/>
        <n v="3.9393130950114793E-5"/>
        <n v="1.4148810719204726E-4"/>
        <n v="1.1614409975227445E-4"/>
        <n v="1.636390615862998E-5"/>
        <n v="3.8364620576588021E-4"/>
        <n v="7.7104983791658556E-5"/>
        <n v="6.7531197221944736E-4"/>
        <n v="9.832926664438512E-5"/>
        <n v="2.9153752599893813E-5"/>
        <n v="1.5965302243712548E-4"/>
        <n v="8.0725008101743031E-4"/>
        <n v="4.2866447005547729E-5"/>
        <n v="5.8067200070651776E-5"/>
        <n v="3.1871462880533001E-4"/>
        <n v="8.0294441292911962E-5"/>
        <n v="7.0091770087962269E-4"/>
        <n v="8.27031717220107E-5"/>
        <n v="6.3629620182071201E-4"/>
        <n v="7.7737360922683875E-5"/>
        <n v="1.4678377835865533E-4"/>
        <n v="1.3533109660081726E-5"/>
        <n v="8.6685282809577027E-5"/>
        <n v="9.5683890829923159E-5"/>
        <n v="6.7368292159360188E-4"/>
        <n v="6.4444246815420871E-4"/>
        <n v="1.7663703814045466E-5"/>
        <n v="4.9450269038871485E-5"/>
        <n v="3.8191389845782713E-4"/>
        <n v="2.7489347742997881E-4"/>
        <n v="3.8265034799552807E-5"/>
        <n v="5.9858868533483051E-5"/>
        <n v="1.4587232900099858E-4"/>
        <n v="1.573134150509161E-4"/>
        <n v="1.0204768371912374E-4"/>
        <n v="1.1039489254100351E-4"/>
        <n v="3.3714991576536281E-4"/>
        <n v="8.2580084362601281E-5"/>
        <n v="5.3118887082163397E-5"/>
        <n v="3.4748551813210068E-5"/>
        <n v="9.8078725569897192E-5"/>
        <n v="1.4002130920128303E-4"/>
        <n v="8.7763060192125162E-5"/>
        <n v="6.2059429573250373E-4"/>
        <n v="2.2804928240178495E-4"/>
        <n v="1.6529592918394952E-4"/>
        <n v="3.3734356770573955E-4"/>
        <n v="3.3649310085293064E-5"/>
        <n v="2.7056692909825918E-4"/>
        <n v="1.9449091040677177E-5"/>
        <n v="4.6052190826153902E-5"/>
        <n v="6.1400066418498497E-4"/>
        <n v="5.8532316926910871E-5"/>
        <n v="1.1220030882372041E-4"/>
        <n v="1.1541787465730989E-4"/>
        <n v="3.1530367038381308E-5"/>
        <n v="5.5977313514378891E-4"/>
        <n v="1.0354009825902677E-4"/>
        <n v="9.9821159474861466E-4"/>
        <n v="6.814444596548354E-5"/>
        <n v="1.3869933333399694E-5"/>
        <n v="1.7588565172507246E-4"/>
        <n v="9.3733694386334532E-4"/>
        <n v="4.5980193464576069E-5"/>
        <n v="6.4385702982957423E-5"/>
        <n v="2.2542164620898824E-4"/>
        <n v="7.5209353131423413E-5"/>
        <n v="8.835158087983771E-4"/>
        <n v="7.5252375773942457E-5"/>
        <n v="5.9603965121685272E-4"/>
        <n v="6.3925829908327724E-5"/>
        <n v="1.1974624039944494E-4"/>
        <n v="1.728035544664429E-5"/>
        <n v="8.0309798117736742E-5"/>
        <n v="7.9551579113051023E-5"/>
        <n v="5.5255771857142964E-4"/>
        <n v="5.3809573022221878E-4"/>
        <n v="3.2175854874255189E-5"/>
        <n v="3.9685636488674541E-5"/>
        <n v="2.5531303011495481E-4"/>
        <n v="2.8630908782805158E-4"/>
        <n v="4.4476083498183071E-5"/>
        <n v="6.594268852670066E-5"/>
        <n v="1.8770632964391099E-4"/>
        <n v="1.8469825800172652E-4"/>
        <n v="1.360116762992985E-4"/>
        <n v="8.504219853975708E-5"/>
        <n v="4.0564841073037413E-4"/>
        <n v="6.9748544993369048E-5"/>
        <n v="4.7695534449306456E-5"/>
        <n v="5.0775718640321046E-5"/>
        <n v="9.3202007293495146E-5"/>
        <n v="1.4726018710926495E-4"/>
        <n v="6.1230224339169117E-5"/>
        <n v="5.7132501152993773E-4"/>
        <n v="3.2000540973716677E-4"/>
        <n v="1.7060161567918931E-4"/>
        <n v="4.4057583336948672E-4"/>
        <n v="5.5968628092605402E-5"/>
        <n v="2.368947587969504E-4"/>
        <n v="3.1198237074977957E-5"/>
        <n v="4.0895158223916459E-5"/>
        <n v="7.2041525471024743E-4"/>
        <n v="2.7369816262303163E-5"/>
        <n v="1.1938510965592347E-4"/>
        <n v="1.1412498276011567E-4"/>
        <n v="3.7840702398746165E-5"/>
        <n v="4.290356178696068E-4"/>
        <n v="1.0254969056365813E-4"/>
        <n v="4.7786203759799412E-4"/>
        <n v="5.9589010134267471E-5"/>
        <n v="2.0670749529139371E-5"/>
        <n v="1.7541785689675955E-4"/>
        <n v="8.5908988543510409E-4"/>
        <n v="4.6025350014876268E-5"/>
        <n v="7.2453563761749366E-5"/>
        <n v="2.7296873643087977E-4"/>
        <n v="9.70992123126802E-5"/>
        <n v="8.4543724703989179E-4"/>
        <n v="9.475462937779548E-5"/>
        <n v="6.5345240688303205E-4"/>
        <n v="6.7126724467571201E-5"/>
        <n v="1.690675209829987E-4"/>
        <n v="1.3258803260417714E-5"/>
        <n v="5.8574608335881091E-5"/>
        <n v="1.0152260839268945E-4"/>
        <n v="4.8045108010841877E-4"/>
        <n v="4.0793272248023098E-4"/>
        <n v="1.8349476795251643E-5"/>
        <n v="4.31333614213675E-5"/>
        <n v="3.2130234550712219E-4"/>
        <n v="2.9173419773095626E-4"/>
        <n v="3.5190854822906653E-5"/>
        <n v="7.7745091400640523E-5"/>
        <n v="1.3854645872102725E-4"/>
        <n v="1.2519236876175588E-4"/>
        <n v="1.1467678552778966E-4"/>
        <n v="1.1496375814640728E-4"/>
        <n v="4.4820476751963482E-4"/>
        <n v="6.3171775903389304E-5"/>
        <n v="5.2824616271182368E-5"/>
        <n v="4.392341513337345E-5"/>
        <n v="8.9264267675947981E-5"/>
        <n v="1.9739237861219545E-4"/>
        <n v="9.0310163594640609E-5"/>
        <n v="5.49566687803847E-4"/>
        <n v="2.8116526322310704E-4"/>
        <n v="1.5523701271364824E-4"/>
        <n v="2.4880541502657116E-4"/>
        <n v="5.6644775463543078E-5"/>
        <n v="2.2546878718669234E-4"/>
        <n v="2.2633212622866011E-5"/>
        <n v="4.3059005712755724E-5"/>
        <n v="7.5907089722180047E-4"/>
        <n v="4.3282742275149884E-5"/>
        <n v="1.0188141003871493E-4"/>
        <n v="1.1621938345617077E-4"/>
        <n v="1.7383258050454238E-5"/>
        <n v="5.541679048437487E-4"/>
        <n v="1.0535060162101761E-4"/>
        <n v="5.4210544527618547E-4"/>
        <n v="6.7393770569140394E-5"/>
        <n v="2.0354117024462303E-5"/>
        <n v="1.3085990661837064E-4"/>
        <n v="9.8501581995104771E-4"/>
        <n v="6.3128595819165269E-5"/>
        <n v="6.0004494882162082E-5"/>
        <n v="3.3110991246949249E-4"/>
        <n v="7.2736640324890322E-5"/>
        <n v="1.0651733950119452E-3"/>
        <n v="7.0196584818076985E-5"/>
      </sharedItems>
    </cacheField>
    <cacheField name="45 - 54 years" numFmtId="164">
      <sharedItems containsSemiMixedTypes="0" containsString="0" containsNumber="1" minValue="8.0542771539446337E-6" maxValue="8.5725042982536556E-4" count="460">
        <n v="9.3211578164929194E-5"/>
        <n v="4.7659641974975571E-4"/>
        <n v="6.9530379351187053E-5"/>
        <n v="1.2456946346526234E-4"/>
        <n v="1.0267623669982305E-5"/>
        <n v="8.2525772117794777E-5"/>
        <n v="1.2765524621801956E-4"/>
        <n v="4.8771077580488911E-4"/>
        <n v="7.0277131735722864E-4"/>
        <n v="2.0309929627667856E-5"/>
        <n v="3.2419840273041294E-5"/>
        <n v="2.0548908326193836E-4"/>
        <n v="3.0254344704929711E-4"/>
        <n v="2.80823114236011E-5"/>
        <n v="5.1929908908026612E-5"/>
        <n v="1.1564152646787186E-4"/>
        <n v="1.4220980489450965E-4"/>
        <n v="8.0255089968812927E-5"/>
        <n v="1.103500231479667E-4"/>
        <n v="2.5386134412787466E-4"/>
        <n v="6.2317099169684434E-5"/>
        <n v="5.7110443716907279E-5"/>
        <n v="2.9447390890755088E-5"/>
        <n v="7.1978833282993816E-5"/>
        <n v="1.4369002581160912E-4"/>
        <n v="7.5958198712130809E-5"/>
        <n v="2.6656855303493118E-4"/>
        <n v="2.1299958489997872E-4"/>
        <n v="1.9926457222177641E-4"/>
        <n v="2.39342932583618E-4"/>
        <n v="4.2886176992438218E-5"/>
        <n v="2.2131209256783882E-4"/>
        <n v="1.5959953047108809E-5"/>
        <n v="3.7635386038821252E-5"/>
        <n v="5.9882520888718087E-4"/>
        <n v="2.992375955485784E-5"/>
        <n v="9.9832795840548846E-5"/>
        <n v="1.480078402347678E-4"/>
        <n v="2.5580350495322038E-5"/>
        <n v="4.6051434560995502E-4"/>
        <n v="9.1633671377717142E-5"/>
        <n v="6.1009364196576183E-4"/>
        <n v="5.5736848756028204E-5"/>
        <n v="1.7869914835732313E-5"/>
        <n v="2.0334059598161978E-4"/>
        <n v="4.2956976684075792E-4"/>
        <n v="4.2322218544450812E-5"/>
        <n v="7.8121257760473223E-5"/>
        <n v="2.680809276002217E-4"/>
        <n v="8.5955487165756248E-5"/>
        <n v="5.7853171702896059E-4"/>
        <n v="8.6385428372410752E-5"/>
        <n v="3.8200920030958022E-4"/>
        <n v="7.8322505322439505E-5"/>
        <n v="1.0843997806234026E-4"/>
        <n v="9.0119727178441898E-6"/>
        <n v="4.2802059525752018E-5"/>
        <n v="9.3942500868733264E-5"/>
        <n v="4.0706041215834456E-4"/>
        <n v="7.0303339010659572E-4"/>
        <n v="1.913834579290993E-5"/>
        <n v="4.4930144565690546E-5"/>
        <n v="2.4705832923109278E-4"/>
        <n v="2.8042690460197472E-4"/>
        <n v="3.1369114850233406E-5"/>
        <n v="5.2245866291598513E-5"/>
        <n v="1.2069488760997378E-4"/>
        <n v="1.4386630113924544E-4"/>
        <n v="7.5473336818144109E-5"/>
        <n v="8.2050642095969238E-5"/>
        <n v="2.2375715878493414E-4"/>
        <n v="5.3348804880243338E-5"/>
        <n v="4.5446090324203485E-5"/>
        <n v="3.5611741891929816E-5"/>
        <n v="8.7657903440942382E-5"/>
        <n v="1.3597536146594738E-4"/>
        <n v="6.1025669553636959E-5"/>
        <n v="3.1360235061050949E-4"/>
        <n v="2.1261792040594388E-4"/>
        <n v="8.7628523694576211E-5"/>
        <n v="2.3457592047861862E-4"/>
        <n v="5.257077634347109E-5"/>
        <n v="1.7629125170776425E-4"/>
        <n v="1.8679601981356807E-5"/>
        <n v="4.5338010555643963E-5"/>
        <n v="5.8014370425453563E-4"/>
        <n v="3.4622435194669271E-5"/>
        <n v="8.6054896526839447E-5"/>
        <n v="9.7215643989121398E-5"/>
        <n v="2.9111697807243601E-5"/>
        <n v="3.6063554129914894E-4"/>
        <n v="8.0575062360643403E-5"/>
        <n v="5.7175530000897661E-4"/>
        <n v="5.9225733338868942E-5"/>
        <n v="2.0406986106059152E-5"/>
        <n v="1.0980974254197435E-4"/>
        <n v="6.6444083206596515E-4"/>
        <n v="5.0082537383501568E-5"/>
        <n v="5.9333017520048789E-5"/>
        <n v="1.6400978151354949E-4"/>
        <n v="5.6380173539865562E-5"/>
        <n v="7.5038847732501518E-4"/>
        <n v="1.0363824632795025E-4"/>
        <n v="3.7134177294158765E-4"/>
        <n v="8.8003440318492351E-5"/>
        <n v="1.3518336409239489E-4"/>
        <n v="1.0575836212472224E-5"/>
        <n v="6.3022596212069577E-5"/>
        <n v="9.323453402284974E-5"/>
        <n v="4.4021686479309759E-4"/>
        <n v="7.9541538480506059E-4"/>
        <n v="2.3824330870466704E-5"/>
        <n v="4.3825751474366642E-5"/>
        <n v="3.1655333408631516E-4"/>
        <n v="3.1768458803952917E-4"/>
        <n v="3.170683692392579E-5"/>
        <n v="6.7443779902021786E-5"/>
        <n v="8.5544705312262892E-5"/>
        <n v="1.3879240923823067E-4"/>
        <n v="8.4578499242990131E-5"/>
        <n v="1.09712885966823E-4"/>
        <n v="2.2482245140133502E-4"/>
        <n v="5.198468750345916E-5"/>
        <n v="7.3129608409409696E-5"/>
        <n v="3.0635931903247096E-5"/>
        <n v="9.2179793732729052E-5"/>
        <n v="1.3906537458108494E-4"/>
        <n v="5.2926493789480538E-5"/>
        <n v="4.5639289929094506E-4"/>
        <n v="1.4117219451805296E-4"/>
        <n v="7.0496375773187276E-5"/>
        <n v="3.4328345603412653E-4"/>
        <n v="3.6726770719861467E-5"/>
        <n v="1.4750469209791553E-4"/>
        <n v="2.2223891734275286E-5"/>
        <n v="4.068804242260683E-5"/>
        <n v="5.0984965808207293E-4"/>
        <n v="3.6521337205179434E-5"/>
        <n v="7.4910127485618239E-5"/>
        <n v="9.3590462246905632E-5"/>
        <n v="3.1983118014209348E-5"/>
        <n v="3.9211284310535074E-4"/>
        <n v="9.5104360545569789E-5"/>
        <n v="5.106525298098118E-4"/>
        <n v="3.5408213833903496E-5"/>
        <n v="1.6114682999234516E-5"/>
        <n v="1.9978679565859362E-4"/>
        <n v="7.2034206419820709E-4"/>
        <n v="5.6415002888935376E-5"/>
        <n v="7.6663781379256187E-5"/>
        <n v="2.5110803283179457E-4"/>
        <n v="5.7911215218049079E-5"/>
        <n v="7.9350136714526282E-4"/>
        <n v="7.5931621787266981E-5"/>
        <n v="4.4103604384709784E-4"/>
        <n v="6.9625681209712037E-5"/>
        <n v="1.0596608384390115E-4"/>
        <n v="8.0542771539446337E-6"/>
        <n v="6.5574868270449062E-5"/>
        <n v="6.8494756714957675E-5"/>
        <n v="3.6271966387856904E-4"/>
        <n v="4.5264461343058333E-4"/>
        <n v="1.5624628380304467E-5"/>
        <n v="4.683419786561573E-5"/>
        <n v="2.1397925424159074E-4"/>
        <n v="3.3607359505644432E-4"/>
        <n v="3.9801566618013889E-5"/>
        <n v="5.8208788503484866E-5"/>
        <n v="1.3972328324754894E-4"/>
        <n v="8.1531538769980482E-5"/>
        <n v="9.4616601044806472E-5"/>
        <n v="5.4079833196925959E-5"/>
        <n v="1.5891032757985249E-4"/>
        <n v="6.4871960902143386E-5"/>
        <n v="4.4826090770723993E-5"/>
        <n v="3.7215839371955115E-5"/>
        <n v="8.3073652896270247E-5"/>
        <n v="1.1853656906110464E-4"/>
        <n v="9.2266779034039562E-5"/>
        <n v="4.9795019899005288E-4"/>
        <n v="2.1919529537428074E-4"/>
        <n v="1.1646704688823819E-4"/>
        <n v="2.4638947802604108E-4"/>
        <n v="5.1223134020513729E-5"/>
        <n v="1.3237202053031365E-4"/>
        <n v="2.0252908097485658E-5"/>
        <n v="3.6180189782054881E-5"/>
        <n v="5.3869362661895857E-4"/>
        <n v="3.3992261483506935E-5"/>
        <n v="1.0922609901384493E-4"/>
        <n v="1.2038911158932772E-4"/>
        <n v="3.2958698900387899E-5"/>
        <n v="3.7470003154786919E-4"/>
        <n v="7.0446474113816088E-5"/>
        <n v="5.3414824515752397E-4"/>
        <n v="4.8487721472897164E-5"/>
        <n v="1.8504992413700776E-5"/>
        <n v="2.011053256405733E-4"/>
        <n v="5.3508045526648841E-4"/>
        <n v="5.5399707194140477E-5"/>
        <n v="4.708969992047778E-5"/>
        <n v="2.0512475314159021E-4"/>
        <n v="5.9419273973217975E-5"/>
        <n v="5.4761016474474565E-4"/>
        <n v="9.7103493961381776E-5"/>
        <n v="5.3999449068166351E-4"/>
        <n v="9.0728142419680232E-5"/>
        <n v="1.4887925265749468E-4"/>
        <n v="9.1846408821057707E-6"/>
        <n v="6.6323305296091029E-5"/>
        <n v="1.1443303260537758E-4"/>
        <n v="5.5802611984530912E-4"/>
        <n v="8.2696012882621159E-4"/>
        <n v="1.8229750717225449E-5"/>
        <n v="4.1187327507196598E-5"/>
        <n v="2.281344993149652E-4"/>
        <n v="2.5442320605436626E-4"/>
        <n v="2.8319734149795052E-5"/>
        <n v="4.5698394723286177E-5"/>
        <n v="1.1739576781962601E-4"/>
        <n v="1.2771123999530181E-4"/>
        <n v="9.6230392496184905E-5"/>
        <n v="9.3968513732709441E-5"/>
        <n v="2.0550002317012764E-4"/>
        <n v="6.167829034606387E-5"/>
        <n v="5.7665946878660662E-5"/>
        <n v="3.1730518478755131E-5"/>
        <n v="3.9402012675296495E-5"/>
        <n v="1.4839580387069162E-4"/>
        <n v="6.5753194750783512E-5"/>
        <n v="4.2043929506313711E-4"/>
        <n v="2.1561672721423942E-4"/>
        <n v="1.3058041638646395E-4"/>
        <n v="3.1987239416179366E-4"/>
        <n v="4.9669971744082474E-5"/>
        <n v="1.8905144683562658E-4"/>
        <n v="1.6183340581353183E-5"/>
        <n v="3.054622985780485E-5"/>
        <n v="6.5810789270181233E-4"/>
        <n v="3.8967727651297636E-5"/>
        <n v="1.1707932880899646E-4"/>
        <n v="8.1525670465366931E-5"/>
        <n v="2.7123671514678855E-5"/>
        <n v="3.3849819521224769E-4"/>
        <n v="9.8858999865843625E-5"/>
        <n v="7.4295419390212926E-4"/>
        <n v="7.6945436477733408E-5"/>
        <n v="1.6569849891830215E-5"/>
        <n v="1.8352931440163348E-4"/>
        <n v="5.8346914967004164E-4"/>
        <n v="4.9179773459046788E-5"/>
        <n v="6.7286794114390178E-5"/>
        <n v="1.6749556766848056E-4"/>
        <n v="3.7548599151882276E-5"/>
        <n v="8.5725042982536556E-4"/>
        <n v="9.0369766878835799E-5"/>
        <n v="6.8233888723257029E-4"/>
        <n v="8.0050600868950239E-5"/>
        <n v="1.8665846181159702E-4"/>
        <n v="8.2101326492344271E-6"/>
        <n v="5.7011781925150835E-5"/>
        <n v="7.2689253958788415E-5"/>
        <n v="4.772266676685902E-4"/>
        <n v="6.8377578886686774E-4"/>
        <n v="1.9126828646798151E-5"/>
        <n v="3.8198625417670807E-5"/>
        <n v="2.2241281614252689E-4"/>
        <n v="3.6252704465280236E-4"/>
        <n v="3.776097151283227E-5"/>
        <n v="5.8573776974626913E-5"/>
        <n v="1.379282990447142E-4"/>
        <n v="1.8635827397904526E-4"/>
        <n v="1.0814705537965104E-4"/>
        <n v="8.2969330071530273E-5"/>
        <n v="3.1944910267986713E-4"/>
        <n v="5.4939812807186171E-5"/>
        <n v="6.3879223488271498E-5"/>
        <n v="4.259856271778986E-5"/>
        <n v="7.1840270342919563E-5"/>
        <n v="1.9976393758670767E-4"/>
        <n v="9.1520646959111695E-5"/>
        <n v="3.5213899132357368E-4"/>
        <n v="2.1340156967079979E-4"/>
        <n v="1.295366294761696E-4"/>
        <n v="2.5058498355207446E-4"/>
        <n v="2.4919185925698316E-5"/>
        <n v="2.832304731517999E-4"/>
        <n v="2.0874215617294896E-5"/>
        <n v="4.7570969544383702E-5"/>
        <n v="5.0914078456732207E-4"/>
        <n v="3.5728671457250512E-5"/>
        <n v="8.8755911307468859E-5"/>
        <n v="9.9826552734791669E-5"/>
        <n v="3.0966633336319419E-5"/>
        <n v="2.1664482440803169E-4"/>
        <n v="7.487857549799916E-5"/>
        <n v="6.5819066603727385E-4"/>
        <n v="5.4571389635322612E-5"/>
        <n v="1.2961842981718243E-5"/>
        <n v="1.368700450602561E-4"/>
        <n v="6.7535483825050327E-4"/>
        <n v="4.2179129592397113E-5"/>
        <n v="7.2640707117352149E-5"/>
        <n v="1.7749434172931067E-4"/>
        <n v="6.0947559013692959E-5"/>
        <n v="8.5195715100746768E-4"/>
        <n v="8.9207020065166517E-5"/>
        <n v="5.0328319469094922E-4"/>
        <n v="6.7921463881328548E-5"/>
        <n v="1.4711818392050825E-4"/>
        <n v="1.0111262126859723E-5"/>
        <n v="6.5376410803580937E-5"/>
        <n v="1.133888364608506E-4"/>
        <n v="3.5856083446108341E-4"/>
        <n v="7.2679515678243428E-4"/>
        <n v="3.1146987630382102E-5"/>
        <n v="4.8204823416012981E-5"/>
        <n v="3.0293195112350492E-4"/>
        <n v="3.3762600684898459E-4"/>
        <n v="2.5204126747513883E-5"/>
        <n v="8.2554083306639157E-5"/>
        <n v="2.097339365616923E-4"/>
        <n v="1.3538668740879127E-4"/>
        <n v="8.0895211191966059E-5"/>
        <n v="1.0339282154013227E-4"/>
        <n v="3.1218125412796777E-4"/>
        <n v="5.3973878410493832E-5"/>
        <n v="6.2361803916526266E-5"/>
        <n v="4.6873869979165276E-5"/>
        <n v="5.7002931233231343E-5"/>
        <n v="1.6170564837583108E-4"/>
        <n v="5.9401618902537288E-5"/>
        <n v="4.339508364315583E-4"/>
        <n v="2.1397065976634243E-4"/>
        <n v="8.9562684535679626E-5"/>
        <n v="1.9323258176610686E-4"/>
        <n v="4.2135645424912702E-5"/>
        <n v="1.8222633279052337E-4"/>
        <n v="1.3927474062993614E-5"/>
        <n v="3.5557739014955478E-5"/>
        <n v="4.3503772574651382E-4"/>
        <n v="3.0956219730923703E-5"/>
        <n v="1.3039435807167733E-4"/>
        <n v="9.0510377155534816E-5"/>
        <n v="2.6279042132447959E-5"/>
        <n v="2.9234620484732359E-4"/>
        <n v="6.7567116359234231E-5"/>
        <n v="7.8931348199771207E-4"/>
        <n v="7.6295361989801131E-5"/>
        <n v="1.4487842205311668E-5"/>
        <n v="2.0319489597339034E-4"/>
        <n v="5.8944274393785189E-4"/>
        <n v="4.7016496451011212E-5"/>
        <n v="6.6745338631381371E-5"/>
        <n v="2.5579452522219755E-4"/>
        <n v="7.5547379143806859E-5"/>
        <n v="7.3207719643477798E-4"/>
        <n v="9.0871494303509411E-5"/>
        <n v="5.2121936142288724E-4"/>
        <n v="5.1369494832143199E-5"/>
        <n v="1.7757755185342209E-4"/>
        <n v="1.2121548760934275E-5"/>
        <n v="8.1422837516035264E-5"/>
        <n v="9.8840299083277074E-5"/>
        <n v="3.7764137987693976E-4"/>
        <n v="7.1332177570483874E-4"/>
        <n v="1.2787451744628156E-5"/>
        <n v="3.8332532462756332E-5"/>
        <n v="2.970538071384099E-4"/>
        <n v="3.0240192515883343E-4"/>
        <n v="3.5091505608118185E-5"/>
        <n v="5.2739486017582229E-5"/>
        <n v="1.0949210931217163E-4"/>
        <n v="1.685593380509093E-4"/>
        <n v="9.2845312540577995E-5"/>
        <n v="8.3518569851190536E-5"/>
        <n v="2.2583840037673626E-4"/>
        <n v="6.8177695322158E-5"/>
        <n v="4.6730442898723747E-5"/>
        <n v="3.3200505537752841E-5"/>
        <n v="9.3897889607648085E-5"/>
        <n v="1.7611185824625703E-4"/>
        <n v="4.3333940450335893E-5"/>
        <n v="4.7582631279638807E-4"/>
        <n v="2.9848431901436891E-4"/>
        <n v="1.5975698500751402E-4"/>
        <n v="1.9056868253252267E-4"/>
        <n v="6.2015296056134017E-5"/>
        <n v="1.8910510641464377E-4"/>
        <n v="2.2367769192132851E-5"/>
        <n v="4.2865681821248011E-5"/>
        <n v="7.760046166348833E-4"/>
        <n v="2.6610840377433181E-5"/>
        <n v="1.1360504959921839E-4"/>
        <n v="1.0692955607800126E-4"/>
        <n v="3.2404942857341671E-5"/>
        <n v="4.7835194988475691E-4"/>
        <n v="6.6062513758206623E-5"/>
        <n v="5.1515345818680248E-4"/>
        <n v="7.1340085178563548E-5"/>
        <n v="2.0886148279458251E-5"/>
        <n v="1.8615636738613308E-4"/>
        <n v="7.9297376029319254E-4"/>
        <n v="4.7599391294313997E-5"/>
        <n v="5.8459608408164259E-5"/>
        <n v="1.7863203197792218E-4"/>
        <n v="5.878797644163554E-5"/>
        <n v="8.4704481805229596E-4"/>
        <n v="9.4423325817453665E-5"/>
        <n v="5.1120199146514932E-4"/>
        <n v="5.6383107620956762E-5"/>
        <n v="1.1480059696310421E-4"/>
        <n v="9.9051648442781838E-6"/>
        <n v="5.3926348268016868E-5"/>
        <n v="7.4681065176032606E-5"/>
        <n v="4.4395289426132467E-4"/>
        <n v="6.7902846696265347E-4"/>
        <n v="2.0443462509245191E-5"/>
        <n v="3.3187434332249968E-5"/>
        <n v="2.5032681556476512E-4"/>
        <n v="3.1641002298135959E-4"/>
        <n v="5.0935736868352441E-5"/>
        <n v="6.134180479386204E-5"/>
        <n v="1.5628870357045966E-4"/>
        <n v="1.8460182577160586E-4"/>
        <n v="9.3201253842174132E-5"/>
        <n v="9.3654544406662445E-5"/>
        <n v="2.859106529209622E-4"/>
        <n v="6.8842236929309521E-5"/>
        <n v="6.1813675039328945E-5"/>
        <n v="3.8692849333838111E-5"/>
        <n v="7.0002249008425585E-5"/>
        <n v="1.1388632192734703E-4"/>
        <n v="8.0100464989987441E-5"/>
        <n v="3.1892522200185376E-4"/>
        <n v="1.9998761981401153E-4"/>
        <n v="1.6652745324014846E-4"/>
        <n v="2.3473604420862166E-4"/>
        <n v="5.0848023605625767E-5"/>
        <n v="1.6691372547461122E-4"/>
        <n v="1.7614407410968346E-5"/>
        <n v="4.8113933795227095E-5"/>
        <n v="6.8598868118676043E-4"/>
        <n v="4.96963881990294E-5"/>
        <n v="1.282717741336592E-4"/>
        <n v="7.1790228951005156E-5"/>
        <n v="3.0628635732500841E-5"/>
        <n v="3.078488060820216E-4"/>
        <n v="7.0038712306438465E-5"/>
        <n v="7.1650881081928306E-4"/>
        <n v="5.415268703278592E-5"/>
        <n v="1.9813281996232519E-5"/>
        <n v="1.8451546239574876E-4"/>
        <n v="5.9682251691991833E-4"/>
        <n v="5.3187173777821849E-5"/>
        <n v="4.527281723040307E-5"/>
        <n v="2.0735482750971674E-4"/>
        <n v="7.584103718605802E-5"/>
        <n v="7.0807659279569727E-4"/>
        <n v="6.3615332912343465E-5"/>
      </sharedItems>
    </cacheField>
    <cacheField name="55 - 64 years" numFmtId="164">
      <sharedItems containsSemiMixedTypes="0" containsString="0" containsNumber="1" minValue="5.7316847463177418E-5" maxValue="1.0567751987802278E-3" count="460">
        <n v="1.3690849353273466E-4"/>
        <n v="6.5923308890045715E-4"/>
        <n v="1.1353548669391327E-4"/>
        <n v="1.5822093108978656E-4"/>
        <n v="1.2237447016236465E-4"/>
        <n v="1.5798193354057629E-4"/>
        <n v="1.7126539954248163E-4"/>
        <n v="6.9598576993546856E-4"/>
        <n v="6.7041687472326784E-4"/>
        <n v="9.6073513226857158E-5"/>
        <n v="1.2934682766505248E-4"/>
        <n v="3.8771563944627621E-4"/>
        <n v="3.5326681500045832E-4"/>
        <n v="1.3010339370092447E-4"/>
        <n v="9.5950368468168806E-5"/>
        <n v="2.2965444780174418E-4"/>
        <n v="2.3576735518866649E-4"/>
        <n v="1.5703724540372748E-4"/>
        <n v="1.2844278623263294E-4"/>
        <n v="3.375594987173932E-4"/>
        <n v="9.5758438537237964E-5"/>
        <n v="5.7316847463177418E-5"/>
        <n v="1.1797579168625671E-4"/>
        <n v="1.0636772379664071E-4"/>
        <n v="1.7729194712640963E-4"/>
        <n v="1.4296928738896558E-4"/>
        <n v="4.8058443186209556E-4"/>
        <n v="3.1082013644654998E-4"/>
        <n v="2.2298119025266215E-4"/>
        <n v="2.4137240845193943E-4"/>
        <n v="8.8119826599064073E-5"/>
        <n v="2.3852981670414766E-4"/>
        <n v="1.3222775861183162E-4"/>
        <n v="1.0526649909035355E-4"/>
        <n v="7.8115886479910668E-4"/>
        <n v="1.1802098114521105E-4"/>
        <n v="1.8879561404724896E-4"/>
        <n v="1.110634007422278E-4"/>
        <n v="1.2316421314861482E-4"/>
        <n v="4.1458295721211131E-4"/>
        <n v="8.9384027347128668E-5"/>
        <n v="6.7012734291250358E-4"/>
        <n v="1.8530076354386231E-4"/>
        <n v="1.4199373793550717E-4"/>
        <n v="2.4619273586554244E-4"/>
        <n v="7.459436609390666E-4"/>
        <n v="9.2076870956510638E-5"/>
        <n v="1.0293465328570167E-4"/>
        <n v="2.4532074660337753E-4"/>
        <n v="8.8620004409183564E-5"/>
        <n v="1.0567751987802278E-3"/>
        <n v="1.4787189859588617E-4"/>
        <n v="9.8188927488629114E-4"/>
        <n v="1.215999968776637E-4"/>
        <n v="1.1983760674089178E-4"/>
        <n v="9.4085419420516389E-5"/>
        <n v="6.2454981553801802E-5"/>
        <n v="7.8608878215338359E-5"/>
        <n v="4.5816711809809179E-4"/>
        <n v="6.780055015303553E-4"/>
        <n v="6.6131951687683298E-5"/>
        <n v="1.0680347280680959E-4"/>
        <n v="3.5116219094813466E-4"/>
        <n v="3.8174760941012207E-4"/>
        <n v="1.0977562602304159E-4"/>
        <n v="1.3009523290750941E-4"/>
        <n v="2.2974336696214294E-4"/>
        <n v="2.0601414227940757E-4"/>
        <n v="1.3626498804022118E-4"/>
        <n v="1.2007737690105603E-4"/>
        <n v="3.0421755940655408E-4"/>
        <n v="8.2350726623695128E-5"/>
        <n v="6.3528889407755214E-5"/>
        <n v="7.7178871057667197E-5"/>
        <n v="8.5684999120177883E-5"/>
        <n v="1.9953419154720531E-4"/>
        <n v="9.5552286177628953E-5"/>
        <n v="4.594871879534839E-4"/>
        <n v="2.0853768288441987E-4"/>
        <n v="2.1343663381827963E-4"/>
        <n v="3.1771217691384143E-4"/>
        <n v="6.746225902205436E-5"/>
        <n v="3.0230395166147897E-4"/>
        <n v="1.4870830913516145E-4"/>
        <n v="1.2614485896843793E-4"/>
        <n v="8.4999905881922373E-4"/>
        <n v="1.2101069171593695E-4"/>
        <n v="2.1715670456014566E-4"/>
        <n v="1.156956291840483E-4"/>
        <n v="8.7663400483698061E-5"/>
        <n v="4.398774090986003E-4"/>
        <n v="1.1585687389002448E-4"/>
        <n v="5.5259896546277023E-4"/>
        <n v="1.6444730615037539E-4"/>
        <n v="1.1224771402129001E-4"/>
        <n v="2.5159265224917072E-4"/>
        <n v="6.0999812626745769E-4"/>
        <n v="6.2662831616274085E-5"/>
        <n v="5.9430118726041678E-5"/>
        <n v="2.3978539963949319E-4"/>
        <n v="8.6104189099678069E-5"/>
        <n v="1.0214367298107996E-3"/>
        <n v="1.2250416918438981E-4"/>
        <n v="7.2386163265518162E-4"/>
        <n v="6.4565667329789548E-5"/>
        <n v="1.6110916427592594E-4"/>
        <n v="1.1352021448987954E-4"/>
        <n v="1.0019020319100528E-4"/>
        <n v="1.0660537568267418E-4"/>
        <n v="4.8719305504645418E-4"/>
        <n v="7.7100777876041931E-4"/>
        <n v="8.4795792713602148E-5"/>
        <n v="1.4717345188101246E-4"/>
        <n v="2.7545715704946583E-4"/>
        <n v="3.1262931057490751E-4"/>
        <n v="1.4281713284546087E-4"/>
        <n v="6.9225656052107553E-5"/>
        <n v="1.4799106363657766E-4"/>
        <n v="1.24873072925119E-4"/>
        <n v="1.6056496194833192E-4"/>
        <n v="1.255734521787789E-4"/>
        <n v="3.302403527183518E-4"/>
        <n v="1.0410364306475274E-4"/>
        <n v="7.9409738601058947E-5"/>
        <n v="1.1810671617079115E-4"/>
        <n v="1.0512261956441246E-4"/>
        <n v="2.0494537218940356E-4"/>
        <n v="1.0308561609435081E-4"/>
        <n v="4.290239978148377E-4"/>
        <n v="2.0091884911292298E-4"/>
        <n v="1.664125432925902E-4"/>
        <n v="3.0100659307641094E-4"/>
        <n v="7.8346423825971685E-5"/>
        <n v="1.43331942494766E-4"/>
        <n v="1.4836535423467371E-4"/>
        <n v="9.8482576956738512E-5"/>
        <n v="8.5965514907644668E-4"/>
        <n v="1.3374601316545114E-4"/>
        <n v="1.7513683274238839E-4"/>
        <n v="1.0496632914791552E-4"/>
        <n v="1.1431420380736969E-4"/>
        <n v="3.8397553188800027E-4"/>
        <n v="1.1099276897649104E-4"/>
        <n v="5.914220216927126E-4"/>
        <n v="1.5364336437097506E-4"/>
        <n v="1.1261685304657981E-4"/>
        <n v="2.4331231656103824E-4"/>
        <n v="7.0865071301065758E-4"/>
        <n v="1.0263212386470178E-4"/>
        <n v="7.9421742109683544E-5"/>
        <n v="2.2759377914214536E-4"/>
        <n v="9.1032406717499772E-5"/>
        <n v="9.1045913604468883E-4"/>
        <n v="1.3116135355587034E-4"/>
        <n v="6.2122149789176062E-4"/>
        <n v="8.2552678174466893E-5"/>
        <n v="1.6514995455146973E-4"/>
        <n v="1.0189652105070954E-4"/>
        <n v="9.0707562510094084E-5"/>
        <n v="8.5555763428542757E-5"/>
        <n v="4.2878778263546699E-4"/>
        <n v="9.1026607802587901E-4"/>
        <n v="8.0689917434732377E-5"/>
        <n v="1.1640746106675738E-4"/>
        <n v="2.5197509388835384E-4"/>
        <n v="2.4935686755137379E-4"/>
        <n v="1.2665678612285705E-4"/>
        <n v="8.1699699057796843E-5"/>
        <n v="1.4053552704918837E-4"/>
        <n v="1.5175885540175921E-4"/>
        <n v="1.1945997455691363E-4"/>
        <n v="1.0578538297661074E-4"/>
        <n v="2.9073048762596598E-4"/>
        <n v="8.7386737172501935E-5"/>
        <n v="8.4537481069695914E-5"/>
        <n v="8.0849644777464559E-5"/>
        <n v="9.7732563084355854E-5"/>
        <n v="1.4594218739226786E-4"/>
        <n v="1.4602814274982813E-4"/>
        <n v="3.7912414044723414E-4"/>
        <n v="2.6760272281428242E-4"/>
        <n v="1.5018646752375654E-4"/>
        <n v="3.5708144590914357E-4"/>
        <n v="6.6637306523268931E-5"/>
        <n v="1.7760598793744529E-4"/>
        <n v="1.349344592981923E-4"/>
        <n v="1.5683421689389641E-4"/>
        <n v="5.7555799356237114E-4"/>
        <n v="1.1535564868853307E-4"/>
        <n v="1.8350897765143719E-4"/>
        <n v="1.1171817595574233E-4"/>
        <n v="6.3789939921067703E-5"/>
        <n v="4.8186182966929294E-4"/>
        <n v="1.08558665944406E-4"/>
        <n v="5.2505026546373855E-4"/>
        <n v="1.5047702225835915E-4"/>
        <n v="9.8808193997780412E-5"/>
        <n v="2.2193789233070915E-4"/>
        <n v="7.0273970099831188E-4"/>
        <n v="7.4653178215807608E-5"/>
        <n v="6.0222040276449954E-5"/>
        <n v="2.6730785716135616E-4"/>
        <n v="6.4064131037286113E-5"/>
        <n v="5.4858179158289008E-4"/>
        <n v="1.7144508962412938E-4"/>
        <n v="4.7861268440115002E-4"/>
        <n v="7.9052943380116702E-5"/>
        <n v="1.7614392363014797E-4"/>
        <n v="1.2009204006402678E-4"/>
        <n v="8.1554035237554383E-5"/>
        <n v="6.7789831631094932E-5"/>
        <n v="5.1299950305129494E-4"/>
        <n v="9.1389124748988341E-4"/>
        <n v="1.1801993469113044E-4"/>
        <n v="1.2727181915831654E-4"/>
        <n v="3.3312413514057957E-4"/>
        <n v="3.0885402136567183E-4"/>
        <n v="1.1817271904206183E-4"/>
        <n v="1.1736223846687448E-4"/>
        <n v="2.224923470906535E-4"/>
        <n v="2.6411960037308398E-4"/>
        <n v="9.0613797194538214E-5"/>
        <n v="2.2130178443393421E-4"/>
        <n v="2.841309601403128E-4"/>
        <n v="1.0081303952145867E-4"/>
        <n v="9.642679331850262E-5"/>
        <n v="1.3471085729342176E-4"/>
        <n v="9.0447019767735757E-5"/>
        <n v="2.2646918291688845E-4"/>
        <n v="1.1944385026389004E-4"/>
        <n v="3.6163110344467156E-4"/>
        <n v="1.7099085104169137E-4"/>
        <n v="1.800221594242164E-4"/>
        <n v="3.7368351298375832E-4"/>
        <n v="7.4162118654654596E-5"/>
        <n v="2.1024178662296087E-4"/>
        <n v="1.4838549383887066E-4"/>
        <n v="1.4417623242837422E-4"/>
        <n v="7.2262271578959559E-4"/>
        <n v="1.5050056032086837E-4"/>
        <n v="2.0413513562486115E-4"/>
        <n v="1.2721723666816683E-4"/>
        <n v="1.1151209878696838E-4"/>
        <n v="3.6540006500989156E-4"/>
        <n v="1.1873779984163956E-4"/>
        <n v="6.1526022744754362E-4"/>
        <n v="2.0014409420453271E-4"/>
        <n v="1.3749488900419962E-4"/>
        <n v="2.3682556829462655E-4"/>
        <n v="5.8413230300702736E-4"/>
        <n v="7.3661557476486223E-5"/>
        <n v="6.2080515950652674E-5"/>
        <n v="2.2328655298712509E-4"/>
        <n v="9.3526756219312741E-5"/>
        <n v="7.2180295913047872E-4"/>
        <n v="1.6106597890653326E-4"/>
        <n v="5.4629853412104554E-4"/>
        <n v="1.2367729029372402E-4"/>
        <n v="2.3672455930945713E-4"/>
        <n v="1.3683605482791466E-4"/>
        <n v="1.1801430774751077E-4"/>
        <n v="8.3085094953225548E-5"/>
        <n v="5.0625717413877358E-4"/>
        <n v="6.7836850369250713E-4"/>
        <n v="1.135465071527294E-4"/>
        <n v="1.8041588976159113E-4"/>
        <n v="3.4423556719305026E-4"/>
        <n v="2.6873018264603221E-4"/>
        <n v="1.2367738589424881E-4"/>
        <n v="1.3761906468789199E-4"/>
        <n v="1.459107190286464E-4"/>
        <n v="1.7242822001510533E-4"/>
        <n v="1.9523318651797709E-4"/>
        <n v="2.0621517859990916E-4"/>
        <n v="3.1856073305125247E-4"/>
        <n v="8.9712933415703777E-5"/>
        <n v="1.1519072746427149E-4"/>
        <n v="1.1019830583544352E-4"/>
        <n v="9.6469143760885385E-5"/>
        <n v="3.2424826365888158E-4"/>
        <n v="1.2851607909851313E-4"/>
        <n v="4.5037936283377685E-4"/>
        <n v="2.755140065564658E-4"/>
        <n v="2.0759156143401156E-4"/>
        <n v="2.1882861110126078E-4"/>
        <n v="6.3229042261079673E-5"/>
        <n v="1.8576532267576863E-4"/>
        <n v="1.6402053270973271E-4"/>
        <n v="1.4526631108311084E-4"/>
        <n v="7.6474318723916809E-4"/>
        <n v="1.5125072066822279E-4"/>
        <n v="2.1961236378863889E-4"/>
        <n v="1.4508773229697823E-4"/>
        <n v="1.2708678643819053E-4"/>
        <n v="4.3739308791639699E-4"/>
        <n v="1.6042107189266158E-4"/>
        <n v="7.4810736184935107E-4"/>
        <n v="2.1713923262468401E-4"/>
        <n v="1.6690583537956396E-4"/>
        <n v="2.205606391500727E-4"/>
        <n v="8.0715414077338614E-4"/>
        <n v="1.2260650142225586E-4"/>
        <n v="7.3867993484020205E-5"/>
        <n v="3.3321376790306542E-4"/>
        <n v="1.0530036246712458E-4"/>
        <n v="5.5891826400266656E-4"/>
        <n v="2.0731292369257628E-4"/>
        <n v="6.0535497946146983E-4"/>
        <n v="9.7686929419681313E-5"/>
        <n v="1.4215906821412263E-4"/>
        <n v="9.9877918676448464E-5"/>
        <n v="6.9090118996864003E-5"/>
        <n v="1.066919313160023E-4"/>
        <n v="3.6287507272655614E-4"/>
        <n v="7.4307948222921045E-4"/>
        <n v="9.0130601156350847E-5"/>
        <n v="1.5250566356694428E-4"/>
        <n v="2.7355777077303644E-4"/>
        <n v="1.6501713546470043E-4"/>
        <n v="1.2429377521487543E-4"/>
        <n v="9.9584299101756818E-5"/>
        <n v="1.3869503689056825E-4"/>
        <n v="1.3138401152752808E-4"/>
        <n v="1.619244612784341E-4"/>
        <n v="1.2140909629639301E-4"/>
        <n v="3.2114728573042904E-4"/>
        <n v="8.1021157194240801E-5"/>
        <n v="7.6294027861635713E-5"/>
        <n v="1.1987178034886763E-4"/>
        <n v="8.8115124658821656E-5"/>
        <n v="2.2160754461526453E-4"/>
        <n v="1.1322722196233696E-4"/>
        <n v="4.1104634406908261E-4"/>
        <n v="3.1734420033590293E-4"/>
        <n v="2.289297448209328E-4"/>
        <n v="3.387271955802609E-4"/>
        <n v="7.6036199667594499E-5"/>
        <n v="2.0553303887380566E-4"/>
        <n v="1.3458255814529794E-4"/>
        <n v="1.7391215363743545E-4"/>
        <n v="7.2393372629683025E-4"/>
        <n v="1.3890669888770059E-4"/>
        <n v="1.8281566380481227E-4"/>
        <n v="1.3358114469140284E-4"/>
        <n v="1.1704332655856258E-4"/>
        <n v="2.6592099162483997E-4"/>
        <n v="1.2985188271300371E-4"/>
        <n v="7.6911434560317943E-4"/>
        <n v="1.4168180913988576E-4"/>
        <n v="1.1545798235515125E-4"/>
        <n v="2.0427344974562005E-4"/>
        <n v="5.8748293896137703E-4"/>
        <n v="1.3351144353284807E-4"/>
        <n v="7.4161653886247581E-5"/>
        <n v="2.3287177523446389E-4"/>
        <n v="8.3876980819557213E-5"/>
        <n v="9.3245658867114679E-4"/>
        <n v="2.1891342406813941E-4"/>
        <n v="6.621706383937463E-4"/>
        <n v="1.4939274848815138E-4"/>
        <n v="1.5304758135924315E-4"/>
        <n v="1.1362998241125061E-4"/>
        <n v="9.972486355072669E-5"/>
        <n v="1.0636469957550381E-4"/>
        <n v="4.5744226789668234E-4"/>
        <n v="9.9716825892037439E-4"/>
        <n v="1.0647698074930386E-4"/>
        <n v="1.7398564563716668E-4"/>
        <n v="3.7492525131565618E-4"/>
        <n v="2.9407933188371825E-4"/>
        <n v="1.3633691062808816E-4"/>
        <n v="1.2306194328624376E-4"/>
        <n v="1.3134682491750921E-4"/>
        <n v="1.46620825294199E-4"/>
        <n v="1.6978844256297049E-4"/>
        <n v="1.1708413652620539E-4"/>
        <n v="2.0014238129004974E-4"/>
        <n v="8.4665714709182709E-5"/>
        <n v="8.0340190147532627E-5"/>
        <n v="1.1374716614585325E-4"/>
        <n v="8.6010215044711962E-5"/>
        <n v="1.9000373623346932E-4"/>
        <n v="1.2821212157817266E-4"/>
        <n v="3.7336301457046239E-4"/>
        <n v="2.7032667112951973E-4"/>
        <n v="2.3059511663700948E-4"/>
        <n v="3.1331748226500497E-4"/>
        <n v="8.4035529402484962E-5"/>
        <n v="1.940864332566141E-4"/>
        <n v="1.5100633252565601E-4"/>
        <n v="1.5883095512058098E-4"/>
        <n v="9.8018607068216961E-4"/>
        <n v="1.4245539365817373E-4"/>
        <n v="1.5374939234568516E-4"/>
        <n v="1.062036671712639E-4"/>
        <n v="9.1648228193530329E-5"/>
        <n v="3.5151209289126055E-4"/>
        <n v="1.1066402612891207E-4"/>
        <n v="8.1002695705763598E-4"/>
        <n v="2.3712925250323974E-4"/>
        <n v="1.1231121438629561E-4"/>
        <n v="2.2113289292629226E-4"/>
        <n v="7.5301235657608133E-4"/>
        <n v="1.1487432092865707E-4"/>
        <n v="8.47210634232471E-5"/>
        <n v="2.1541262501663277E-4"/>
        <n v="1.1582239795703408E-4"/>
        <n v="6.3875337207932074E-4"/>
        <n v="1.89078870767909E-4"/>
        <n v="5.5181423005022634E-4"/>
        <n v="9.854846838215849E-5"/>
        <n v="1.8385415768941288E-4"/>
        <n v="1.1071710788424669E-4"/>
        <n v="1.1252014718851687E-4"/>
        <n v="1.3500198473067105E-4"/>
        <n v="4.6446087113966104E-4"/>
        <n v="7.3381294964028777E-4"/>
        <n v="1.1385177637234085E-4"/>
        <n v="1.4002691334888013E-4"/>
        <n v="3.1586801073951238E-4"/>
        <n v="2.5657758962087873E-4"/>
        <n v="1.3211626231083353E-4"/>
        <n v="1.0166574481655989E-4"/>
        <n v="1.8983922078301378E-4"/>
        <n v="1.5273229259982671E-4"/>
        <n v="1.7039645575372031E-4"/>
        <n v="1.6056284575749171E-4"/>
        <n v="3.3351398674281904E-4"/>
        <n v="9.1997035363142096E-5"/>
        <n v="7.4538031083471473E-5"/>
        <n v="1.3286292266542762E-4"/>
        <n v="7.5798475058434439E-5"/>
        <n v="2.8629257769847397E-4"/>
        <n v="9.7303460714070355E-5"/>
        <n v="4.8409953086354555E-4"/>
        <n v="2.9555194325402688E-4"/>
        <n v="2.5706415211186964E-4"/>
        <n v="3.9958642804697141E-4"/>
        <n v="8.0819355129604475E-5"/>
        <n v="1.4535662099408628E-4"/>
        <n v="1.3233432180050978E-4"/>
        <n v="1.7043705044213138E-4"/>
        <n v="6.0277275467148883E-4"/>
        <n v="1.359064963305246E-4"/>
        <n v="1.4933005108897808E-4"/>
        <n v="1.1647111611788404E-4"/>
        <n v="1.0974773778957926E-4"/>
        <n v="2.9730010025235938E-4"/>
        <n v="1.0642517826217359E-4"/>
        <n v="6.8338327288019769E-4"/>
        <n v="2.0992241514503787E-4"/>
        <n v="1.1129364178741685E-4"/>
        <n v="1.7503491581914517E-4"/>
        <n v="5.1985974847636846E-4"/>
        <n v="1.1000913075785291E-4"/>
        <n v="7.9871584241780167E-5"/>
        <n v="1.9985787884171257E-4"/>
        <n v="8.2132980026874993E-5"/>
        <n v="7.5067024128686326E-4"/>
        <n v="1.3796718442518811E-4"/>
      </sharedItems>
    </cacheField>
    <cacheField name="Over 65 years" numFmtId="164">
      <sharedItems containsSemiMixedTypes="0" containsString="0" containsNumber="1" minValue="5.3225522326570674E-4" maxValue="3.9325970174633662E-3"/>
    </cacheField>
    <cacheField name="Total Population" numFmtId="164">
      <sharedItems containsSemiMixedTypes="0" containsString="0" containsNumber="1" minValue="1.189406369057565E-4" maxValue="1.3857365179792943E-3" count="460">
        <n v="2.6848766338035464E-4"/>
        <n v="9.6173269979008761E-4"/>
        <n v="2.1202033561190634E-4"/>
        <n v="3.5586649439439802E-4"/>
        <n v="1.8185810732558773E-4"/>
        <n v="2.1081055522875216E-4"/>
        <n v="3.0963056952279403E-4"/>
        <n v="8.3465303438631582E-4"/>
        <n v="1.1097270207483265E-3"/>
        <n v="1.4427282435593077E-4"/>
        <n v="1.8636155594842398E-4"/>
        <n v="5.5926970000179659E-4"/>
        <n v="4.4072870729432883E-4"/>
        <n v="2.075863178559509E-4"/>
        <n v="2.3003659931171915E-4"/>
        <n v="3.7150400948764086E-4"/>
        <n v="3.5649876273958814E-4"/>
        <n v="3.0409062042035753E-4"/>
        <n v="2.6339972426899774E-4"/>
        <n v="4.8542214254242697E-4"/>
        <n v="2.2900554828469345E-4"/>
        <n v="2.5755716018120229E-4"/>
        <n v="1.9374088061475109E-4"/>
        <n v="1.9326957565430166E-4"/>
        <n v="3.2132884362680682E-4"/>
        <n v="2.8626968644307319E-4"/>
        <n v="6.6850336277449152E-4"/>
        <n v="4.0998639328866096E-4"/>
        <n v="3.3255605423622366E-4"/>
        <n v="5.397519725653955E-4"/>
        <n v="1.8623097634970639E-4"/>
        <n v="3.7865293201551256E-4"/>
        <n v="2.4454414294639964E-4"/>
        <n v="2.2116458186196522E-4"/>
        <n v="1.1138087863880842E-3"/>
        <n v="1.9984653393351347E-4"/>
        <n v="3.25473714859925E-4"/>
        <n v="2.4169776303713134E-4"/>
        <n v="2.2394267578820952E-4"/>
        <n v="6.6295876320834207E-4"/>
        <n v="2.4440902945447994E-4"/>
        <n v="9.1618263166789711E-4"/>
        <n v="2.724474399352467E-4"/>
        <n v="1.4817768219837167E-4"/>
        <n v="2.7770601911650738E-4"/>
        <n v="1.0460756849458588E-3"/>
        <n v="1.969067665994553E-4"/>
        <n v="1.6966309425581389E-4"/>
        <n v="5.0735438110948643E-4"/>
        <n v="2.3341703247836383E-4"/>
        <n v="1.2244285037714708E-3"/>
        <n v="2.7585018989748777E-4"/>
        <n v="9.4349419217018495E-4"/>
        <n v="1.8313329542602184E-4"/>
        <n v="3.469844281528219E-4"/>
        <n v="1.6804672462918354E-4"/>
        <n v="1.8177515300784233E-4"/>
        <n v="2.7722650533569364E-4"/>
        <n v="7.2054448199092682E-4"/>
        <n v="1.0660506502395619E-3"/>
        <n v="1.3626916538514553E-4"/>
        <n v="1.7870841204507446E-4"/>
        <n v="5.2714812862414342E-4"/>
        <n v="4.7377353624967268E-4"/>
        <n v="1.9677529466096419E-4"/>
        <n v="2.3015558642303313E-4"/>
        <n v="3.6249691739657545E-4"/>
        <n v="3.5512053391950822E-4"/>
        <n v="3.0009005181637566E-4"/>
        <n v="2.747664033281335E-4"/>
        <n v="5.5134390075809781E-4"/>
        <n v="2.2031671185646234E-4"/>
        <n v="2.4364575574651947E-4"/>
        <n v="1.8053317060525508E-4"/>
        <n v="1.9872186837573849E-4"/>
        <n v="3.3319910844425792E-4"/>
        <n v="2.6162942807807021E-4"/>
        <n v="7.5920671428769454E-4"/>
        <n v="4.3761131017947246E-4"/>
        <n v="2.9544329975988586E-4"/>
        <n v="5.6166991009476083E-4"/>
        <n v="1.6900613272118105E-4"/>
        <n v="3.8009031550013343E-4"/>
        <n v="2.555935198748273E-4"/>
        <n v="2.1713971304401815E-4"/>
        <n v="1.1580381471389645E-3"/>
        <n v="1.9814654750836616E-4"/>
        <n v="3.1671216810915922E-4"/>
        <n v="2.189337182163241E-4"/>
        <n v="2.0956074919998928E-4"/>
        <n v="6.7683400716970739E-4"/>
        <n v="2.3919710401288977E-4"/>
        <n v="9.4268963557943123E-4"/>
        <n v="2.7682389307917457E-4"/>
        <n v="1.3587819350712111E-4"/>
        <n v="2.869435056437871E-4"/>
        <n v="1.1431822703774422E-3"/>
        <n v="2.0299503534043731E-4"/>
        <n v="1.4859563367323821E-4"/>
        <n v="4.6676698111823144E-4"/>
        <n v="2.3215446034220979E-4"/>
        <n v="1.2014782273918438E-3"/>
        <n v="2.6818986657183708E-4"/>
        <n v="9.4651442307692308E-4"/>
        <n v="1.7066168956670626E-4"/>
        <n v="3.9250992059984004E-4"/>
        <n v="1.7339184943073778E-4"/>
        <n v="2.0560263122800421E-4"/>
        <n v="2.9369013077501591E-4"/>
        <n v="7.5545318210799503E-4"/>
        <n v="1.0775227079492555E-3"/>
        <n v="1.4778409663433691E-4"/>
        <n v="1.8793559255817359E-4"/>
        <n v="5.7331529221999269E-4"/>
        <n v="4.8384987576827513E-4"/>
        <n v="2.1281219930652275E-4"/>
        <n v="2.0007009802944836E-4"/>
        <n v="3.7395985812061579E-4"/>
        <n v="3.7864528400042581E-4"/>
        <n v="3.1523416922682077E-4"/>
        <n v="2.5888332603264436E-4"/>
        <n v="5.9082972061657029E-4"/>
        <n v="2.3807582837853355E-4"/>
        <n v="2.7504976158514665E-4"/>
        <n v="2.1050626096344506E-4"/>
        <n v="2.267358161400257E-4"/>
        <n v="3.6474287806834496E-4"/>
        <n v="2.589193274148792E-4"/>
        <n v="6.9681872944547558E-4"/>
        <n v="4.1008050346152806E-4"/>
        <n v="2.9355230910945676E-4"/>
        <n v="6.1961520143865407E-4"/>
        <n v="1.7445319718900718E-4"/>
        <n v="3.8312761841287389E-4"/>
        <n v="2.6998799596636164E-4"/>
        <n v="2.0566450492576192E-4"/>
        <n v="9.4028431389010575E-4"/>
        <n v="2.2435065017483683E-4"/>
        <n v="3.3816491071194949E-4"/>
        <n v="2.0398262730157951E-4"/>
        <n v="2.4436864609534727E-4"/>
        <n v="6.5941844037576411E-4"/>
        <n v="2.6372383554814E-4"/>
        <n v="9.2183588970873385E-4"/>
        <n v="2.8313667225708937E-4"/>
        <n v="1.325477439620634E-4"/>
        <n v="2.8781534860779765E-4"/>
        <n v="9.9688134551779431E-4"/>
        <n v="2.1953007665237011E-4"/>
        <n v="1.6294267224172001E-4"/>
        <n v="4.6044707134653632E-4"/>
        <n v="2.4936232124275992E-4"/>
        <n v="1.2399209314858889E-3"/>
        <n v="2.5910471008582447E-4"/>
        <n v="9.7763766642401206E-4"/>
        <n v="1.6955288732032971E-4"/>
        <n v="3.783437467095694E-4"/>
        <n v="1.6196624826145768E-4"/>
        <n v="1.9051534502491645E-4"/>
        <n v="2.6034281830338783E-4"/>
        <n v="6.6545869434560083E-4"/>
        <n v="9.9709620492638169E-4"/>
        <n v="1.4080831169813534E-4"/>
        <n v="1.8365974197498969E-4"/>
        <n v="6.0980531726754388E-4"/>
        <n v="4.1200020567466825E-4"/>
        <n v="2.1237460169915435E-4"/>
        <n v="2.0721846490818238E-4"/>
        <n v="3.7148959221249743E-4"/>
        <n v="3.849558810367714E-4"/>
        <n v="2.9528931191145046E-4"/>
        <n v="2.4213903158067538E-4"/>
        <n v="5.0851902791289154E-4"/>
        <n v="2.2297137531509831E-4"/>
        <n v="2.6084907520063376E-4"/>
        <n v="1.962478916646188E-4"/>
        <n v="2.1779794749280979E-4"/>
        <n v="3.3681881622713423E-4"/>
        <n v="2.8114338572508748E-4"/>
        <n v="6.7445822342465439E-4"/>
        <n v="4.6103221946541378E-4"/>
        <n v="3.2403630105632086E-4"/>
        <n v="5.6168091362713798E-4"/>
        <n v="1.6966329341469894E-4"/>
        <n v="3.8587651951375559E-4"/>
        <n v="2.4354788618077141E-4"/>
        <n v="2.3218029619648603E-4"/>
        <n v="1.0169591523994802E-3"/>
        <n v="2.2109973236679245E-4"/>
        <n v="2.4998898697165504E-4"/>
        <n v="2.1405323224450143E-4"/>
        <n v="2.1092695105250726E-4"/>
        <n v="6.1664406905273398E-4"/>
        <n v="2.3671273143527409E-4"/>
        <n v="9.2300318395015235E-4"/>
        <n v="2.7697459124278599E-4"/>
        <n v="1.3014472821294394E-4"/>
        <n v="2.8116025952694423E-4"/>
        <n v="1.1321263309223236E-3"/>
        <n v="2.2465671284610208E-4"/>
        <n v="1.5922697984884171E-4"/>
        <n v="5.0371512418168811E-4"/>
        <n v="2.3459679261859752E-4"/>
        <n v="1.132116575865203E-3"/>
        <n v="2.8939733435770802E-4"/>
        <n v="8.9279373421124715E-4"/>
        <n v="1.8466938153837784E-4"/>
        <n v="3.9888426170504892E-4"/>
        <n v="1.8101512033859117E-4"/>
        <n v="1.8315199049504324E-4"/>
        <n v="2.7988919401678947E-4"/>
        <n v="7.2651539001767859E-4"/>
        <n v="1.0930443950394836E-3"/>
        <n v="1.5803747165690375E-4"/>
        <n v="1.8642881630630712E-4"/>
        <n v="6.5756108052180556E-4"/>
        <n v="4.5893999665289206E-4"/>
        <n v="2.1796327390376279E-4"/>
        <n v="2.2873789893120629E-4"/>
        <n v="4.1303546911592635E-4"/>
        <n v="4.2889911776274845E-4"/>
        <n v="3.0721140931402478E-4"/>
        <n v="2.8476509075847135E-4"/>
        <n v="5.4128523247410265E-4"/>
        <n v="2.4441187917572868E-4"/>
        <n v="2.946226967272657E-4"/>
        <n v="2.2467182931366051E-4"/>
        <n v="2.1017987235859192E-4"/>
        <n v="3.949092670142153E-4"/>
        <n v="2.9711674457887836E-4"/>
        <n v="7.2821788279053097E-4"/>
        <n v="4.5215687524817905E-4"/>
        <n v="3.0974852750174231E-4"/>
        <n v="5.9052238110146452E-4"/>
        <n v="1.9451098602124946E-4"/>
        <n v="3.8528921051009311E-4"/>
        <n v="2.6364063629734483E-4"/>
        <n v="2.3215659879828913E-4"/>
        <n v="1.0682149499824059E-3"/>
        <n v="2.4374858418661779E-4"/>
        <n v="3.0130209068042501E-4"/>
        <n v="2.4904398175128894E-4"/>
        <n v="2.518674072686438E-4"/>
        <n v="6.6083798059323286E-4"/>
        <n v="2.3885673979228032E-4"/>
        <n v="1.0048590320005549E-3"/>
        <n v="3.1249932399973177E-4"/>
        <n v="1.4087982502995281E-4"/>
        <n v="3.0999944694934346E-4"/>
        <n v="1.2526722424333345E-3"/>
        <n v="2.2850189964301326E-4"/>
        <n v="1.5904166626094814E-4"/>
        <n v="5.491953907358516E-4"/>
        <n v="2.6921060678869425E-4"/>
        <n v="1.237231649067364E-3"/>
        <n v="2.9742793642943975E-4"/>
        <n v="1.0439511398990158E-3"/>
        <n v="1.6936929480296833E-4"/>
        <n v="4.0953137252117415E-4"/>
        <n v="1.6341648271135664E-4"/>
        <n v="2.0017490009110041E-4"/>
        <n v="3.0845870035881988E-4"/>
        <n v="7.3059559897934703E-4"/>
        <n v="1.0556446217352335E-3"/>
        <n v="1.5554975342725431E-4"/>
        <n v="1.8999990716273276E-4"/>
        <n v="5.9881875273170616E-4"/>
        <n v="4.6008296691340286E-4"/>
        <n v="2.2097124626588454E-4"/>
        <n v="2.2044361668820795E-4"/>
        <n v="3.6452608846937706E-4"/>
        <n v="3.7572886993390402E-4"/>
        <n v="3.4309530011535745E-4"/>
        <n v="2.6490374939657077E-4"/>
        <n v="5.3065971163725461E-4"/>
        <n v="2.2521237220981234E-4"/>
        <n v="2.6437179927991732E-4"/>
        <n v="2.2379441272940979E-4"/>
        <n v="1.9317111089260539E-4"/>
        <n v="4.1533390424672398E-4"/>
        <n v="2.9236585637908353E-4"/>
        <n v="7.1207629485601045E-4"/>
        <n v="4.6521666147094796E-4"/>
        <n v="3.7453183520599252E-4"/>
        <n v="5.2043469209831438E-4"/>
        <n v="1.73758734982321E-4"/>
        <n v="3.8822850827481336E-4"/>
        <n v="2.5344610822041147E-4"/>
        <n v="2.3111522722601892E-4"/>
        <n v="1.0281643594168839E-3"/>
        <n v="2.4372246080692363E-4"/>
        <n v="2.880928144130074E-4"/>
        <n v="2.3163685033966816E-4"/>
        <n v="2.2543015190634768E-4"/>
        <n v="6.4467003148344364E-4"/>
        <n v="2.3086134605770239E-4"/>
        <n v="1.1482366844833606E-3"/>
        <n v="3.0533076660597405E-4"/>
        <n v="1.426543161014235E-4"/>
        <n v="2.7723760308083441E-4"/>
        <n v="1.2420106617544446E-3"/>
        <n v="2.3768716055261278E-4"/>
        <n v="1.5345580886078208E-4"/>
        <n v="4.9632217983730585E-4"/>
        <n v="2.3879342458426066E-4"/>
        <n v="1.2368423967421202E-3"/>
        <n v="3.2609877993998692E-4"/>
        <n v="9.3047321839367686E-4"/>
        <n v="1.7569327939478111E-4"/>
        <n v="3.6773822005206765E-4"/>
        <n v="1.6684823936299499E-4"/>
        <n v="1.8828707192294951E-4"/>
        <n v="3.00009295278722E-4"/>
        <n v="7.4693400859621737E-4"/>
        <n v="9.9770805147308657E-4"/>
        <n v="1.5654429100462559E-4"/>
        <n v="1.8304721174866153E-4"/>
        <n v="7.0615141080945007E-4"/>
        <n v="4.3123807778322064E-4"/>
        <n v="2.1119459188423054E-4"/>
        <n v="2.2478479074557073E-4"/>
        <n v="3.6343488289281576E-4"/>
        <n v="3.8882960482119799E-4"/>
        <n v="3.0693010011089089E-4"/>
        <n v="2.4606820600556797E-4"/>
        <n v="5.9516264171827324E-4"/>
        <n v="2.5665260585866061E-4"/>
        <n v="2.7599454469721187E-4"/>
        <n v="2.2588672211492229E-4"/>
        <n v="2.1464566580717831E-4"/>
        <n v="4.1200342122982292E-4"/>
        <n v="3.0051526368602566E-4"/>
        <n v="7.4793843551476788E-4"/>
        <n v="4.8610185106615105E-4"/>
        <n v="3.3201472637858797E-4"/>
        <n v="6.0490770538343755E-4"/>
        <n v="1.9540872598788938E-4"/>
        <n v="3.7034362524113602E-4"/>
        <n v="2.6232619674045114E-4"/>
        <n v="2.6820942160522956E-4"/>
        <n v="1.0167003007098472E-3"/>
        <n v="2.5002168741810146E-4"/>
        <n v="3.0031386494636374E-4"/>
        <n v="2.2261893039148109E-4"/>
        <n v="2.5957470661534555E-4"/>
        <n v="7.2976561143255167E-4"/>
        <n v="2.6024629340873096E-4"/>
        <n v="1.313230087089748E-3"/>
        <n v="3.2530147358197367E-4"/>
        <n v="1.3470758949170612E-4"/>
        <n v="2.8104089639335557E-4"/>
        <n v="1.0354170698664601E-3"/>
        <n v="2.199813545693434E-4"/>
        <n v="1.7682966919642173E-4"/>
        <n v="5.68423303269477E-4"/>
        <n v="2.5865346077593088E-4"/>
        <n v="1.3857365179792943E-3"/>
        <n v="2.8767040674878734E-4"/>
        <n v="9.5594917608326612E-4"/>
        <n v="1.8529643588605037E-4"/>
        <n v="3.9105351797760979E-4"/>
        <n v="1.6009013372672383E-4"/>
        <n v="1.6703274836793889E-4"/>
        <n v="2.5664819134084052E-4"/>
        <n v="7.767239580825831E-4"/>
        <n v="9.6812031398660716E-4"/>
        <n v="1.5195239187565238E-4"/>
        <n v="1.7597916740861642E-4"/>
        <n v="6.5220174679717308E-4"/>
        <n v="4.5714972153909297E-4"/>
        <n v="1.9891935021475995E-4"/>
        <n v="2.0395994845258679E-4"/>
        <n v="3.2915571924556629E-4"/>
        <n v="3.322817764053677E-4"/>
        <n v="3.0328943280437685E-4"/>
        <n v="2.322980931249806E-4"/>
        <n v="5.5271193097594044E-4"/>
        <n v="2.2878371264085294E-4"/>
        <n v="2.3450289613301609E-4"/>
        <n v="2.0624000164576404E-4"/>
        <n v="1.8438544024814663E-4"/>
        <n v="4.1501377224117307E-4"/>
        <n v="2.5479665080880626E-4"/>
        <n v="6.7412002506289496E-4"/>
        <n v="4.4176377949246745E-4"/>
        <n v="3.2576892455134991E-4"/>
        <n v="4.7231531680154394E-4"/>
        <n v="1.8111046133794422E-4"/>
        <n v="3.6640725839170903E-4"/>
        <n v="2.4644396572561335E-4"/>
        <n v="2.3430798815382898E-4"/>
        <n v="1.1504993694209562E-3"/>
        <n v="2.1288228093687556E-4"/>
        <n v="2.4235635606253581E-4"/>
        <n v="2.1503094000283851E-4"/>
        <n v="2.1796135475073437E-4"/>
        <n v="6.3348098750961365E-4"/>
        <n v="2.1622526487594947E-4"/>
        <n v="9.6660403965168778E-4"/>
        <n v="3.0415465499753749E-4"/>
        <n v="1.1951019489957686E-4"/>
        <n v="2.7435118899424039E-4"/>
        <n v="1.3195657971729845E-3"/>
        <n v="1.9162111847949024E-4"/>
        <n v="1.6502406205938828E-4"/>
        <n v="4.3778473804100226E-4"/>
        <n v="2.2560949038180958E-4"/>
        <n v="1.315929066322825E-3"/>
        <n v="3.3201745562722778E-4"/>
        <n v="9.0764269562711229E-4"/>
        <n v="1.729354276021257E-4"/>
        <n v="3.7593020454879111E-4"/>
        <n v="1.7058041993259855E-4"/>
        <n v="1.754180686679245E-4"/>
        <n v="2.9489678334378454E-4"/>
        <n v="6.5908541831791233E-4"/>
        <n v="9.7711004460202477E-4"/>
        <n v="1.6543365399278683E-4"/>
        <n v="1.7688273144505365E-4"/>
        <n v="7.2591298329134006E-4"/>
        <n v="4.5823558317754226E-4"/>
        <n v="2.1919499716639631E-4"/>
        <n v="2.2072186010312287E-4"/>
        <n v="3.7806700279303577E-4"/>
        <n v="3.5102801851866178E-4"/>
        <n v="3.267156688718688E-4"/>
        <n v="2.5871244746129466E-4"/>
        <n v="5.7428274980093137E-4"/>
        <n v="2.2546078865339449E-4"/>
        <n v="2.6786595007356718E-4"/>
        <n v="2.1704469927216212E-4"/>
        <n v="2.1286638281776648E-4"/>
        <n v="4.6771380478208844E-4"/>
        <n v="2.9019986438184555E-4"/>
        <n v="7.9805190936711875E-4"/>
        <n v="4.6323388854944465E-4"/>
        <n v="3.4944431258982227E-4"/>
        <n v="5.246530647169688E-4"/>
        <n v="1.9463935971686223E-4"/>
        <n v="3.2231481357894513E-4"/>
        <n v="2.4289854527598909E-4"/>
        <n v="2.4165163107242295E-4"/>
        <n v="8.9170783624217061E-4"/>
        <n v="2.3076746460369701E-4"/>
        <n v="2.8202500696635478E-4"/>
        <n v="2.3949894165979405E-4"/>
        <n v="2.3849470926161253E-4"/>
        <n v="6.6279217299254449E-4"/>
        <n v="2.2864082004996319E-4"/>
        <n v="9.1813823823183268E-4"/>
        <n v="3.0588072366995883E-4"/>
        <n v="1.189406369057565E-4"/>
        <n v="2.3719239111776914E-4"/>
        <n v="1.1165531985765221E-3"/>
        <n v="2.0234636156814275E-4"/>
        <n v="1.8880318278871906E-4"/>
        <n v="5.2258526078161527E-4"/>
        <n v="2.4952853062214496E-4"/>
        <n v="1.207325920770621E-3"/>
        <n v="2.4013268804484608E-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deline Gamache" refreshedDate="44958.539425694442" createdVersion="8" refreshedVersion="8" minRefreshableVersion="3" recordCount="460" xr:uid="{9B176A5A-C8A4-2241-9BF0-A7AE438997BB}">
  <cacheSource type="worksheet">
    <worksheetSource ref="A2:AK461" sheet="Integrated Data"/>
  </cacheSource>
  <cacheFields count="34">
    <cacheField name="Combined Key" numFmtId="0">
      <sharedItems count="460">
        <s v="Alabama, 2009"/>
        <s v="Alabama, 2010"/>
        <s v="Alabama, 2011"/>
        <s v="Alabama, 2012"/>
        <s v="Alabama, 2013"/>
        <s v="Alabama, 2014"/>
        <s v="Alabama, 2015"/>
        <s v="Alabama, 2016"/>
        <s v="Alabama, 2017"/>
        <s v="Alaska, 2009"/>
        <s v="Alaska, 2010"/>
        <s v="Alaska, 2011"/>
        <s v="Alaska, 2012"/>
        <s v="Alaska, 2013"/>
        <s v="Alaska, 2014"/>
        <s v="Alaska, 2015"/>
        <s v="Alaska, 2016"/>
        <s v="Alaska, 2017"/>
        <s v="Arizona, 2009"/>
        <s v="Arizona, 2010"/>
        <s v="Arizona, 2011"/>
        <s v="Arizona, 2012"/>
        <s v="Arizona, 2013"/>
        <s v="Arizona, 2014"/>
        <s v="Arizona, 2015"/>
        <s v="Arizona, 2016"/>
        <s v="Arizona, 2017"/>
        <s v="Arkansas, 2009"/>
        <s v="Arkansas, 2010"/>
        <s v="Arkansas, 2011"/>
        <s v="Arkansas, 2012"/>
        <s v="Arkansas, 2013"/>
        <s v="Arkansas, 2014"/>
        <s v="Arkansas, 2015"/>
        <s v="Arkansas, 2016"/>
        <s v="Arkansas, 2017"/>
        <s v="California, 2009"/>
        <s v="California, 2010"/>
        <s v="California, 2011"/>
        <s v="California, 2012"/>
        <s v="California, 2013"/>
        <s v="California, 2014"/>
        <s v="California, 2015"/>
        <s v="California, 2016"/>
        <s v="California, 2017"/>
        <s v="Colorado, 2009"/>
        <s v="Colorado, 2010"/>
        <s v="Colorado, 2011"/>
        <s v="Colorado, 2012"/>
        <s v="Colorado, 2013"/>
        <s v="Colorado, 2014"/>
        <s v="Colorado, 2015"/>
        <s v="Colorado, 2016"/>
        <s v="Colorado, 2017"/>
        <s v="Connecticut, 2009"/>
        <s v="Connecticut, 2010"/>
        <s v="Connecticut, 2011"/>
        <s v="Connecticut, 2012"/>
        <s v="Connecticut, 2013"/>
        <s v="Connecticut, 2014"/>
        <s v="Connecticut, 2015"/>
        <s v="Connecticut, 2016"/>
        <s v="Connecticut, 2017"/>
        <s v="Delaware, 2009"/>
        <s v="Delaware, 2010"/>
        <s v="Delaware, 2011"/>
        <s v="Delaware, 2012"/>
        <s v="Delaware, 2013"/>
        <s v="Delaware, 2014"/>
        <s v="Delaware, 2015"/>
        <s v="Delaware, 2016"/>
        <s v="Delaware, 2017"/>
        <s v="District of Columbia, 2009"/>
        <s v="District of Columbia, 2010"/>
        <s v="District of Columbia, 2011"/>
        <s v="District of Columbia, 2012"/>
        <s v="District of Columbia, 2013"/>
        <s v="District of Columbia, 2014"/>
        <s v="District of Columbia, 2015"/>
        <s v="District of Columbia, 2016"/>
        <s v="District of Columbia, 2017"/>
        <s v="Florida, 2009"/>
        <s v="Florida, 2010"/>
        <s v="Florida, 2011"/>
        <s v="Florida, 2012"/>
        <s v="Florida, 2013"/>
        <s v="Florida, 2014"/>
        <s v="Florida, 2015"/>
        <s v="Florida, 2016"/>
        <s v="Florida, 2017"/>
        <s v="Georgia, 2009"/>
        <s v="Georgia, 2010"/>
        <s v="Georgia, 2011"/>
        <s v="Georgia, 2012"/>
        <s v="Georgia, 2013"/>
        <s v="Georgia, 2014"/>
        <s v="Georgia, 2015"/>
        <s v="Georgia, 2016"/>
        <s v="Georgia, 2017"/>
        <s v="Hawaii, 2009"/>
        <s v="Hawaii, 2010"/>
        <s v="Hawaii, 2011"/>
        <s v="Hawaii, 2012"/>
        <s v="Hawaii, 2013"/>
        <s v="Hawaii, 2014"/>
        <s v="Hawaii, 2015"/>
        <s v="Hawaii, 2016"/>
        <s v="Hawaii, 2017"/>
        <s v="Idaho, 2009"/>
        <s v="Idaho, 2010"/>
        <s v="Idaho, 2011"/>
        <s v="Idaho, 2012"/>
        <s v="Idaho, 2013"/>
        <s v="Idaho, 2014"/>
        <s v="Idaho, 2015"/>
        <s v="Idaho, 2016"/>
        <s v="Idaho, 2017"/>
        <s v="Illinois, 2009"/>
        <s v="Illinois, 2010"/>
        <s v="Illinois, 2011"/>
        <s v="Illinois, 2012"/>
        <s v="Illinois, 2013"/>
        <s v="Illinois, 2014"/>
        <s v="Illinois, 2015"/>
        <s v="Illinois, 2016"/>
        <s v="Illinois, 2017"/>
        <s v="Indiana, 2009"/>
        <s v="Indiana, 2010"/>
        <s v="Indiana, 2011"/>
        <s v="Indiana, 2012"/>
        <s v="Indiana, 2013"/>
        <s v="Indiana, 2014"/>
        <s v="Indiana, 2015"/>
        <s v="Indiana, 2016"/>
        <s v="Indiana, 2017"/>
        <s v="Iowa, 2009"/>
        <s v="Iowa, 2010"/>
        <s v="Iowa, 2011"/>
        <s v="Iowa, 2012"/>
        <s v="Iowa, 2013"/>
        <s v="Iowa, 2014"/>
        <s v="Iowa, 2015"/>
        <s v="Iowa, 2016"/>
        <s v="Iowa, 2017"/>
        <s v="Kansas, 2009"/>
        <s v="Kansas, 2010"/>
        <s v="Kansas, 2011"/>
        <s v="Kansas, 2012"/>
        <s v="Kansas, 2013"/>
        <s v="Kansas, 2014"/>
        <s v="Kansas, 2015"/>
        <s v="Kansas, 2016"/>
        <s v="Kansas, 2017"/>
        <s v="Kentucky, 2009"/>
        <s v="Kentucky, 2010"/>
        <s v="Kentucky, 2011"/>
        <s v="Kentucky, 2012"/>
        <s v="Kentucky, 2013"/>
        <s v="Kentucky, 2014"/>
        <s v="Kentucky, 2015"/>
        <s v="Kentucky, 2016"/>
        <s v="Kentucky, 2017"/>
        <s v="Louisiana, 2009"/>
        <s v="Louisiana, 2010"/>
        <s v="Louisiana, 2011"/>
        <s v="Louisiana, 2012"/>
        <s v="Louisiana, 2013"/>
        <s v="Louisiana, 2014"/>
        <s v="Louisiana, 2015"/>
        <s v="Louisiana, 2016"/>
        <s v="Louisiana, 2017"/>
        <s v="Maine, 2009"/>
        <s v="Maine, 2010"/>
        <s v="Maine, 2011"/>
        <s v="Maine, 2012"/>
        <s v="Maine, 2013"/>
        <s v="Maine, 2014"/>
        <s v="Maine, 2015"/>
        <s v="Maine, 2016"/>
        <s v="Maine, 2017"/>
        <s v="Maryland, 2009"/>
        <s v="Maryland, 2010"/>
        <s v="Maryland, 2011"/>
        <s v="Maryland, 2012"/>
        <s v="Maryland, 2013"/>
        <s v="Maryland, 2014"/>
        <s v="Maryland, 2015"/>
        <s v="Maryland, 2016"/>
        <s v="Maryland, 2017"/>
        <s v="Massachusetts, 2009"/>
        <s v="Massachusetts, 2010"/>
        <s v="Massachusetts, 2011"/>
        <s v="Massachusetts, 2012"/>
        <s v="Massachusetts, 2013"/>
        <s v="Massachusetts, 2014"/>
        <s v="Massachusetts, 2015"/>
        <s v="Massachusetts, 2016"/>
        <s v="Massachusetts, 2017"/>
        <s v="Michigan, 2009"/>
        <s v="Michigan, 2010"/>
        <s v="Michigan, 2011"/>
        <s v="Michigan, 2012"/>
        <s v="Michigan, 2013"/>
        <s v="Michigan, 2014"/>
        <s v="Michigan, 2015"/>
        <s v="Michigan, 2016"/>
        <s v="Michigan, 2017"/>
        <s v="Minnesota, 2009"/>
        <s v="Minnesota, 2010"/>
        <s v="Minnesota, 2011"/>
        <s v="Minnesota, 2012"/>
        <s v="Minnesota, 2013"/>
        <s v="Minnesota, 2014"/>
        <s v="Minnesota, 2015"/>
        <s v="Minnesota, 2016"/>
        <s v="Minnesota, 2017"/>
        <s v="Mississippi, 2009"/>
        <s v="Mississippi, 2010"/>
        <s v="Mississippi, 2011"/>
        <s v="Mississippi, 2012"/>
        <s v="Mississippi, 2013"/>
        <s v="Mississippi, 2014"/>
        <s v="Mississippi, 2015"/>
        <s v="Mississippi, 2016"/>
        <s v="Mississippi, 2017"/>
        <s v="Missouri, 2009"/>
        <s v="Missouri, 2010"/>
        <s v="Missouri, 2011"/>
        <s v="Missouri, 2012"/>
        <s v="Missouri, 2013"/>
        <s v="Missouri, 2014"/>
        <s v="Missouri, 2015"/>
        <s v="Missouri, 2016"/>
        <s v="Missouri, 2017"/>
        <s v="Montana, 2009"/>
        <s v="Montana, 2010"/>
        <s v="Montana, 2011"/>
        <s v="Montana, 2012"/>
        <s v="Montana, 2013"/>
        <s v="Montana, 2014"/>
        <s v="Montana, 2015"/>
        <s v="Montana, 2016"/>
        <s v="Montana, 2017"/>
        <s v="Nebraska, 2009"/>
        <s v="Nebraska, 2010"/>
        <s v="Nebraska, 2011"/>
        <s v="Nebraska, 2012"/>
        <s v="Nebraska, 2013"/>
        <s v="Nebraska, 2014"/>
        <s v="Nebraska, 2015"/>
        <s v="Nebraska, 2016"/>
        <s v="Nebraska, 2017"/>
        <s v="Nevada, 2009"/>
        <s v="Nevada, 2010"/>
        <s v="Nevada, 2011"/>
        <s v="Nevada, 2012"/>
        <s v="Nevada, 2013"/>
        <s v="Nevada, 2014"/>
        <s v="Nevada, 2015"/>
        <s v="Nevada, 2016"/>
        <s v="Nevada, 2017"/>
        <s v="New Hampshire, 2009"/>
        <s v="New Hampshire, 2010"/>
        <s v="New Hampshire, 2011"/>
        <s v="New Hampshire, 2012"/>
        <s v="New Hampshire, 2013"/>
        <s v="New Hampshire, 2014"/>
        <s v="New Hampshire, 2015"/>
        <s v="New Hampshire, 2016"/>
        <s v="New Hampshire, 2017"/>
        <s v="New Jersey, 2009"/>
        <s v="New Jersey, 2010"/>
        <s v="New Jersey, 2011"/>
        <s v="New Jersey, 2012"/>
        <s v="New Jersey, 2013"/>
        <s v="New Jersey, 2014"/>
        <s v="New Jersey, 2015"/>
        <s v="New Jersey, 2016"/>
        <s v="New Jersey, 2017"/>
        <s v="New Mexico, 2009"/>
        <s v="New Mexico, 2010"/>
        <s v="New Mexico, 2011"/>
        <s v="New Mexico, 2012"/>
        <s v="New Mexico, 2013"/>
        <s v="New Mexico, 2014"/>
        <s v="New Mexico, 2015"/>
        <s v="New Mexico, 2016"/>
        <s v="New Mexico, 2017"/>
        <s v="New York, 2009"/>
        <s v="New York, 2010"/>
        <s v="New York, 2011"/>
        <s v="New York, 2012"/>
        <s v="New York, 2013"/>
        <s v="New York, 2014"/>
        <s v="New York, 2015"/>
        <s v="New York, 2016"/>
        <s v="New York, 2017"/>
        <s v="North Carolina, 2009"/>
        <s v="North Carolina, 2010"/>
        <s v="North Carolina, 2011"/>
        <s v="North Carolina, 2012"/>
        <s v="North Carolina, 2013"/>
        <s v="North Carolina, 2014"/>
        <s v="North Carolina, 2015"/>
        <s v="North Carolina, 2016"/>
        <s v="North Carolina, 2017"/>
        <s v="North Dakota, 2009"/>
        <s v="North Dakota, 2010"/>
        <s v="North Dakota, 2011"/>
        <s v="North Dakota, 2012"/>
        <s v="North Dakota, 2013"/>
        <s v="North Dakota, 2014"/>
        <s v="North Dakota, 2015"/>
        <s v="North Dakota, 2016"/>
        <s v="North Dakota, 2017"/>
        <s v="Ohio, 2009"/>
        <s v="Ohio, 2010"/>
        <s v="Ohio, 2011"/>
        <s v="Ohio, 2012"/>
        <s v="Ohio, 2013"/>
        <s v="Ohio, 2014"/>
        <s v="Ohio, 2015"/>
        <s v="Ohio, 2016"/>
        <s v="Ohio, 2017"/>
        <s v="Oklahoma, 2009"/>
        <s v="Oklahoma, 2010"/>
        <s v="Oklahoma, 2011"/>
        <s v="Oklahoma, 2012"/>
        <s v="Oklahoma, 2013"/>
        <s v="Oklahoma, 2014"/>
        <s v="Oklahoma, 2015"/>
        <s v="Oklahoma, 2016"/>
        <s v="Oklahoma, 2017"/>
        <s v="Oregon, 2009"/>
        <s v="Oregon, 2010"/>
        <s v="Oregon, 2011"/>
        <s v="Oregon, 2012"/>
        <s v="Oregon, 2013"/>
        <s v="Oregon, 2014"/>
        <s v="Oregon, 2015"/>
        <s v="Oregon, 2016"/>
        <s v="Oregon, 2017"/>
        <s v="Pennsylvania, 2009"/>
        <s v="Pennsylvania, 2010"/>
        <s v="Pennsylvania, 2011"/>
        <s v="Pennsylvania, 2012"/>
        <s v="Pennsylvania, 2013"/>
        <s v="Pennsylvania, 2014"/>
        <s v="Pennsylvania, 2015"/>
        <s v="Pennsylvania, 2016"/>
        <s v="Pennsylvania, 2017"/>
        <s v="Rhode Island, 2009"/>
        <s v="Rhode Island, 2010"/>
        <s v="Rhode Island, 2011"/>
        <s v="Rhode Island, 2012"/>
        <s v="Rhode Island, 2013"/>
        <s v="Rhode Island, 2014"/>
        <s v="Rhode Island, 2015"/>
        <s v="Rhode Island, 2016"/>
        <s v="Rhode Island, 2017"/>
        <s v="South Carolina, 2009"/>
        <s v="South Carolina, 2010"/>
        <s v="South Carolina, 2011"/>
        <s v="South Carolina, 2012"/>
        <s v="South Carolina, 2013"/>
        <s v="South Carolina, 2014"/>
        <s v="South Carolina, 2015"/>
        <s v="South Carolina, 2016"/>
        <s v="South Carolina, 2017"/>
        <s v="South Dakota, 2009"/>
        <s v="South Dakota, 2010"/>
        <s v="South Dakota, 2011"/>
        <s v="South Dakota, 2012"/>
        <s v="South Dakota, 2013"/>
        <s v="South Dakota, 2014"/>
        <s v="South Dakota, 2015"/>
        <s v="South Dakota, 2016"/>
        <s v="South Dakota, 2017"/>
        <s v="Tennessee, 2009"/>
        <s v="Tennessee, 2010"/>
        <s v="Tennessee, 2011"/>
        <s v="Tennessee, 2012"/>
        <s v="Tennessee, 2013"/>
        <s v="Tennessee, 2014"/>
        <s v="Tennessee, 2015"/>
        <s v="Tennessee, 2016"/>
        <s v="Tennessee, 2017"/>
        <s v="Texas, 2009"/>
        <s v="Texas, 2010"/>
        <s v="Texas, 2011"/>
        <s v="Texas, 2012"/>
        <s v="Texas, 2013"/>
        <s v="Texas, 2014"/>
        <s v="Texas, 2015"/>
        <s v="Texas, 2016"/>
        <s v="Texas, 2017"/>
        <s v="Utah, 2009"/>
        <s v="Utah, 2010"/>
        <s v="Utah, 2011"/>
        <s v="Utah, 2012"/>
        <s v="Utah, 2013"/>
        <s v="Utah, 2014"/>
        <s v="Utah, 2015"/>
        <s v="Utah, 2016"/>
        <s v="Utah, 2017"/>
        <s v="Vermont, 2009"/>
        <s v="Vermont, 2010"/>
        <s v="Vermont, 2011"/>
        <s v="Vermont, 2012"/>
        <s v="Vermont, 2013"/>
        <s v="Vermont, 2014"/>
        <s v="Vermont, 2015"/>
        <s v="Vermont, 2016"/>
        <s v="Vermont, 2017"/>
        <s v="Virginia, 2009"/>
        <s v="Virginia, 2010"/>
        <s v="Virginia, 2011"/>
        <s v="Virginia, 2012"/>
        <s v="Virginia, 2013"/>
        <s v="Virginia, 2014"/>
        <s v="Virginia, 2015"/>
        <s v="Virginia, 2016"/>
        <s v="Virginia, 2017"/>
        <s v="Washington, 2009"/>
        <s v="Washington, 2010"/>
        <s v="Washington, 2011"/>
        <s v="Washington, 2012"/>
        <s v="Washington, 2013"/>
        <s v="Washington, 2014"/>
        <s v="Washington, 2015"/>
        <s v="Washington, 2016"/>
        <s v="Washington, 2017"/>
        <s v="West Virginia, 2009"/>
        <s v="West Virginia, 2010"/>
        <s v="West Virginia, 2011"/>
        <s v="West Virginia, 2012"/>
        <s v="West Virginia, 2013"/>
        <s v="West Virginia, 2014"/>
        <s v="West Virginia, 2015"/>
        <s v="West Virginia, 2016"/>
        <s v="West Virginia, 2017"/>
        <s v="Wisconsin, 2009"/>
        <s v="Wisconsin, 2010"/>
        <s v="Wisconsin, 2011"/>
        <s v="Wisconsin, 2012"/>
        <s v="Wisconsin, 2013"/>
        <s v="Wisconsin, 2014"/>
        <s v="Wisconsin, 2015"/>
        <s v="Wisconsin, 2016"/>
        <s v="Wisconsin, 2017"/>
        <s v="Wyoming, 2009"/>
        <s v="Wyoming, 2010"/>
        <s v="Wyoming, 2011"/>
        <s v="Wyoming, 2012"/>
        <s v="Wyoming, 2013"/>
        <s v="Wyoming, 2014"/>
        <s v="Wyoming, 2015"/>
        <s v="Wyoming, 2016"/>
        <s v="Wyoming, 2017"/>
        <s v="Grand Totals"/>
      </sharedItems>
    </cacheField>
    <cacheField name="State" numFmtId="0">
      <sharedItems count="52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  <s v="Grand Totals"/>
      </sharedItems>
    </cacheField>
    <cacheField name="Year" numFmtId="0">
      <sharedItems containsString="0" containsBlank="1" containsNumber="1" containsInteger="1" minValue="2009" maxValue="2017" count="10">
        <n v="2009"/>
        <n v="2010"/>
        <n v="2011"/>
        <n v="2012"/>
        <n v="2013"/>
        <n v="2014"/>
        <n v="2015"/>
        <n v="2016"/>
        <n v="2017"/>
        <m/>
      </sharedItems>
    </cacheField>
    <cacheField name="Under 5 years" numFmtId="1">
      <sharedItems containsSemiMixedTypes="0" containsString="0" containsNumber="1" minValue="24254.453999999998" maxValue="177303732.02900022" count="460">
        <n v="307928.86300000001"/>
        <n v="301921.90100000001"/>
        <n v="302645.11100000015"/>
        <n v="302847.39999999997"/>
        <n v="290870.39500000008"/>
        <n v="280763.57899999997"/>
        <n v="270692.09499999997"/>
        <n v="275133.25300000003"/>
        <n v="276368"/>
        <n v="52103.368999999999"/>
        <n v="50438.073999999993"/>
        <n v="49320.758000000002"/>
        <n v="49808.383000000002"/>
        <n v="51998.602000000014"/>
        <n v="46005.01400000001"/>
        <n v="50094.328999999991"/>
        <n v="50552.801999999989"/>
        <n v="51140"/>
        <n v="500512.114"/>
        <n v="462606.62300000002"/>
        <n v="454131.86400000012"/>
        <n v="455863.22200000007"/>
        <n v="447025.81299999997"/>
        <n v="438431.64299999992"/>
        <n v="424856.47899999999"/>
        <n v="427120.03400000004"/>
        <n v="430289"/>
        <n v="198959.60400000005"/>
        <n v="193750.10000000006"/>
        <n v="192485.815"/>
        <n v="189051.89600000001"/>
        <n v="188726.81399999998"/>
        <n v="173233.12300000005"/>
        <n v="179631.53100000002"/>
        <n v="171521.45599999995"/>
        <n v="181025"/>
        <n v="2705685.9460000009"/>
        <n v="2535634.203999999"/>
        <n v="2549625.0319999997"/>
        <n v="2537045.1020000004"/>
        <n v="2520077.2250000001"/>
        <n v="2525748.9230000009"/>
        <n v="2509918.56"/>
        <n v="2495086.9609999997"/>
        <n v="2464389"/>
        <n v="352170.75300000014"/>
        <n v="337468.978"/>
        <n v="341927.0129999998"/>
        <n v="332292.17200000008"/>
        <n v="336966.73399999982"/>
        <n v="327905.65800000005"/>
        <n v="331074.33"/>
        <n v="327758.6339999999"/>
        <n v="322790"/>
        <n v="212558.02899999998"/>
        <n v="205283.99900000001"/>
        <n v="203157.07199999999"/>
        <n v="199318.37699999998"/>
        <n v="197304.91999999998"/>
        <n v="194081.70499999999"/>
        <n v="191428.15599999999"/>
        <n v="188741.39800000002"/>
        <n v="186188"/>
        <n v="58270.941999999995"/>
        <n v="55855.555999999997"/>
        <n v="55769.298000000003"/>
        <n v="56156.893000000004"/>
        <n v="56145.642"/>
        <n v="55963.097000000002"/>
        <n v="55605.577000000005"/>
        <n v="55711.476000000002"/>
        <n v="55282"/>
        <n v="35894.413"/>
        <n v="32142"/>
        <n v="33261.480000000003"/>
        <n v="34528.262999999999"/>
        <n v="36542.889000000003"/>
        <n v="38657.896000000001"/>
        <n v="40144.008000000002"/>
        <n v="42176.576000000001"/>
        <n v="43607"/>
        <n v="1145650.9979999999"/>
        <n v="1080836.835"/>
        <n v="1073654.807"/>
        <n v="1058097.4350000003"/>
        <n v="1057005.1019999993"/>
        <n v="1065821.46"/>
        <n v="1059585.5889999999"/>
        <n v="1089713.246"/>
        <n v="1099797"/>
        <n v="727810.33900000027"/>
        <n v="684582.38200000057"/>
        <n v="679333.37300000002"/>
        <n v="668779.02"/>
        <n v="664131.05300000019"/>
        <n v="645999.88000000024"/>
        <n v="642174.49"/>
        <n v="632313.38799999969"/>
        <n v="617683"/>
        <n v="86680.740999999995"/>
        <n v="86252.421000000002"/>
        <n v="87273.002000000008"/>
        <n v="88387.760999999999"/>
        <n v="88924.034"/>
        <n v="89518.225999999995"/>
        <n v="91491.915999999997"/>
        <n v="92158.558000000019"/>
        <n v="91417"/>
        <n v="118308.21899999997"/>
        <n v="117531.72699999997"/>
        <n v="118195.25499999998"/>
        <n v="117963.488"/>
        <n v="117186.89000000001"/>
        <n v="105305.61700000001"/>
        <n v="106045.37800000004"/>
        <n v="104928.70999999999"/>
        <n v="100125"/>
        <n v="892111.46400000039"/>
        <n v="844052.18199999991"/>
        <n v="826826.70300000021"/>
        <n v="826641.96000000031"/>
        <n v="807263.59800000023"/>
        <n v="792432.07699999993"/>
        <n v="781640.65500000003"/>
        <n v="776121.96900000004"/>
        <n v="766302"/>
        <n v="441193.0959999999"/>
        <n v="434220.701"/>
        <n v="413324.31099999987"/>
        <n v="413214.62900000013"/>
        <n v="414121.54400000005"/>
        <n v="405766.90000000026"/>
        <n v="391287.80000000005"/>
        <n v="397808.516"/>
        <n v="406671"/>
        <n v="194872.17199999999"/>
        <n v="190348.39"/>
        <n v="186854.58799999996"/>
        <n v="193429.39699999991"/>
        <n v="185985.31499999997"/>
        <n v="175728.29699999999"/>
        <n v="182165.25799999989"/>
        <n v="173932.6460000001"/>
        <n v="169114"/>
        <n v="198379.46799999996"/>
        <n v="193043.56899999996"/>
        <n v="194623.44399999999"/>
        <n v="198921.17200000005"/>
        <n v="189131.59999999998"/>
        <n v="190660.546"/>
        <n v="190646.193"/>
        <n v="188425.10900000005"/>
        <n v="184170"/>
        <n v="282636.46099999995"/>
        <n v="262336.82700000005"/>
        <n v="264708.25300000014"/>
        <n v="271303.23900000006"/>
        <n v="261979.14200000008"/>
        <n v="256071.18600000005"/>
        <n v="260585.73000000004"/>
        <n v="252546.34199999995"/>
        <n v="241145"/>
        <n v="310127.76799999992"/>
        <n v="304474.06900000002"/>
        <n v="309364.402"/>
        <n v="301761.88900000002"/>
        <n v="295377.44399999996"/>
        <n v="299934.027"/>
        <n v="294835.37799999991"/>
        <n v="291428.78000000003"/>
        <n v="289816"/>
        <n v="70908.907999999996"/>
        <n v="69854.609000000011"/>
        <n v="70427.85500000001"/>
        <n v="67997.368999999992"/>
        <n v="67206.489000000001"/>
        <n v="65956.34199999999"/>
        <n v="64944.401000000005"/>
        <n v="61962.506999999998"/>
        <n v="61065"/>
        <n v="376457.23900000006"/>
        <n v="365794.34299999994"/>
        <n v="362843.81699999992"/>
        <n v="365907.95699999994"/>
        <n v="364820.08800000005"/>
        <n v="366246.83200000011"/>
        <n v="367816.799"/>
        <n v="362932.74400000001"/>
        <n v="363031"/>
        <n v="384502.80899999995"/>
        <n v="367201.01999999996"/>
        <n v="366558.07400000002"/>
        <n v="366924.87400000007"/>
        <n v="365746.65100000001"/>
        <n v="365071.283"/>
        <n v="363716.66799999995"/>
        <n v="363626.19200000004"/>
        <n v="362100"/>
        <n v="630769.59899999993"/>
        <n v="614519.55900000001"/>
        <n v="603142.495"/>
        <n v="588603.09900000016"/>
        <n v="577017.21"/>
        <n v="574297.74999999988"/>
        <n v="562749.53699999989"/>
        <n v="560201.5120000001"/>
        <n v="554329"/>
        <n v="354883.35799999977"/>
        <n v="352390.09799999994"/>
        <n v="339163.89199999988"/>
        <n v="335678.71800000005"/>
        <n v="336961.84200000006"/>
        <n v="338865.79599999997"/>
        <n v="332898.69199999998"/>
        <n v="333261.73300000007"/>
        <n v="316049"/>
        <n v="215338.05700000003"/>
        <n v="199939.44999999995"/>
        <n v="194829.02499999999"/>
        <n v="195379.45999999985"/>
        <n v="194963.78499999997"/>
        <n v="179679.43800000002"/>
        <n v="181973.66300000009"/>
        <n v="175449.29399999991"/>
        <n v="149621"/>
        <n v="387831.1779999999"/>
        <n v="375261.67999999993"/>
        <n v="374261.94099999982"/>
        <n v="373549.68699999986"/>
        <n v="353791.23699999996"/>
        <n v="364253.70500000013"/>
        <n v="350015.489"/>
        <n v="355932.80800000002"/>
        <n v="344037"/>
        <n v="58474.987000000023"/>
        <n v="57620.566999999995"/>
        <n v="56386.385999999999"/>
        <n v="55365.135999999977"/>
        <n v="54267.971999999994"/>
        <n v="54287.481999999989"/>
        <n v="56230.805000000022"/>
        <n v="56921.297000000006"/>
        <n v="47734"/>
        <n v="128139.89600000001"/>
        <n v="125435.88100000001"/>
        <n v="125020.61300000007"/>
        <n v="122417.12199999997"/>
        <n v="122878.86999999998"/>
        <n v="118147.92000000004"/>
        <n v="114444.20300000001"/>
        <n v="125129.478"/>
        <n v="119794"/>
        <n v="195159.26299999998"/>
        <n v="188938.50899999993"/>
        <n v="189091.56299999999"/>
        <n v="184328.69800000003"/>
        <n v="182415.45899999997"/>
        <n v="177718.79599999997"/>
        <n v="178956.17599999998"/>
        <n v="178087.73400000003"/>
        <n v="177619"/>
        <n v="75863.43299999999"/>
        <n v="72299.672999999995"/>
        <n v="69428.031999999992"/>
        <n v="69384.82699999999"/>
        <n v="68047.467999999993"/>
        <n v="64619.513000000006"/>
        <n v="62585.561000000009"/>
        <n v="64868.707000000002"/>
        <n v="65300"/>
        <n v="561478.07100000011"/>
        <n v="547056.55200000003"/>
        <n v="543388.18300000008"/>
        <n v="538329.97499999998"/>
        <n v="538319.11199999996"/>
        <n v="536678.34100000001"/>
        <n v="532953.62"/>
        <n v="524747.13300000003"/>
        <n v="526716"/>
        <n v="145687.71499999994"/>
        <n v="141911.87399999998"/>
        <n v="142660.66700000002"/>
        <n v="140717.65800000002"/>
        <n v="138758.95499999999"/>
        <n v="133591.89700000003"/>
        <n v="128774.43699999998"/>
        <n v="126153.17999999998"/>
        <n v="129195"/>
        <n v="1218885.2499999998"/>
        <n v="1160340.3079999997"/>
        <n v="1153971.1410000003"/>
        <n v="1146866.3539999998"/>
        <n v="1165089.23"/>
        <n v="1166343.5849999997"/>
        <n v="1171359.1710000001"/>
        <n v="1169454.7979999997"/>
        <n v="1173210"/>
        <n v="629907.10199999996"/>
        <n v="619388.9049999998"/>
        <n v="619095.12699999986"/>
        <n v="616253.63299999991"/>
        <n v="616638.81699999992"/>
        <n v="611557.70200000016"/>
        <n v="571738.84400000004"/>
        <n v="581748.34299999976"/>
        <n v="596188"/>
        <n v="39268.421999999999"/>
        <n v="35805.02900000001"/>
        <n v="42127.234999999979"/>
        <n v="41924.519999999997"/>
        <n v="41571.671999999999"/>
        <n v="42181.464000000007"/>
        <n v="43447.164999999994"/>
        <n v="39452.471999999994"/>
        <n v="46750"/>
        <n v="737234.78499999945"/>
        <n v="720747.25300000003"/>
        <n v="715799.32300000009"/>
        <n v="703301.87200000056"/>
        <n v="680908.41099999996"/>
        <n v="692002.89000000025"/>
        <n v="660374.39700000046"/>
        <n v="670869.60900000005"/>
        <n v="669127"/>
        <n v="258213.86299999998"/>
        <n v="253015.45399999997"/>
        <n v="246470.08900000001"/>
        <n v="257608.98899999997"/>
        <n v="254534.60899999994"/>
        <n v="249171.59599999996"/>
        <n v="250608.39600000007"/>
        <n v="244520.52700000003"/>
        <n v="242749"/>
        <n v="236504.04600000006"/>
        <n v="233858.70399999997"/>
        <n v="232896.51800000004"/>
        <n v="227127.12000000005"/>
        <n v="229177.13499999995"/>
        <n v="226112.80499999999"/>
        <n v="223552.65700000004"/>
        <n v="230554.40299999999"/>
        <n v="226322"/>
        <n v="739141.19899999979"/>
        <n v="725472.36099999992"/>
        <n v="720027.64300000004"/>
        <n v="722424.2620000001"/>
        <n v="714393.63199999975"/>
        <n v="707552.38400000019"/>
        <n v="701119.59200000018"/>
        <n v="710555.89800000004"/>
        <n v="709882"/>
        <n v="61090.154999999999"/>
        <n v="59283.511000000006"/>
        <n v="58002.8"/>
        <n v="56621.284999999996"/>
        <n v="56278.313000000002"/>
        <n v="55335.516999999993"/>
        <n v="56512.298999999999"/>
        <n v="55056.796000000002"/>
        <n v="54571"/>
        <n v="295751.25200000009"/>
        <n v="292395.26299999998"/>
        <n v="285160.06400000001"/>
        <n v="293177.50400000002"/>
        <n v="290292.89600000001"/>
        <n v="289257.61399999994"/>
        <n v="282159.53300000011"/>
        <n v="285449.94899999991"/>
        <n v="282472"/>
        <n v="55525.162000000011"/>
        <n v="50286.189999999995"/>
        <n v="55489.496999999996"/>
        <n v="51202.618000000002"/>
        <n v="46870.54"/>
        <n v="41355.415000000001"/>
        <n v="39710.264000000003"/>
        <n v="49911.003000000004"/>
        <n v="48968"/>
        <n v="405972.66799999995"/>
        <n v="397262.01199999987"/>
        <n v="400808.31600000022"/>
        <n v="394986.79999999993"/>
        <n v="379900.58299999998"/>
        <n v="385435.72300000011"/>
        <n v="386950.95600000006"/>
        <n v="380493.74899999989"/>
        <n v="388020"/>
        <n v="1985625.7340000004"/>
        <n v="1885797.3199999998"/>
        <n v="1907827.2299999991"/>
        <n v="1896402.9770000004"/>
        <n v="1907482.9279999994"/>
        <n v="1905859.2329999998"/>
        <n v="1871664.6900000006"/>
        <n v="1903789.1780000005"/>
        <n v="1909516"/>
        <n v="258158.67400000003"/>
        <n v="255182.77700000006"/>
        <n v="249335.91699999999"/>
        <n v="258676.18900000001"/>
        <n v="247692.30000000002"/>
        <n v="248174.64800000004"/>
        <n v="248849.96399999995"/>
        <n v="247109.09099999999"/>
        <n v="242911"/>
        <n v="32510.932000000001"/>
        <n v="29364.756000000001"/>
        <n v="32222.307000000001"/>
        <n v="29518.720000000001"/>
        <n v="27006.161"/>
        <n v="25182.066999999999"/>
        <n v="30541.286"/>
        <n v="24254.453999999998"/>
        <n v="28365"/>
        <n v="519928.79699999996"/>
        <n v="487537.63100000017"/>
        <n v="499876.489"/>
        <n v="473883.53799999983"/>
        <n v="488255.38799999998"/>
        <n v="478216.87000000005"/>
        <n v="494128.92500000016"/>
        <n v="488937.08899999986"/>
        <n v="489294"/>
        <n v="431513.32899999997"/>
        <n v="425379.18200000009"/>
        <n v="431446.04999999993"/>
        <n v="436138.85900000005"/>
        <n v="438952.03499999997"/>
        <n v="444668.22199999995"/>
        <n v="425124.89299999992"/>
        <n v="440558.06500000006"/>
        <n v="434211"/>
        <n v="103052.72900000001"/>
        <n v="100640.666"/>
        <n v="96984.424000000014"/>
        <n v="95141.876999999979"/>
        <n v="95425.62"/>
        <n v="93094.791000000027"/>
        <n v="87532.506999999998"/>
        <n v="95271.116000000038"/>
        <n v="85713"/>
        <n v="356612.68"/>
        <n v="348413.71600000001"/>
        <n v="341973.43700000003"/>
        <n v="346030.41799999995"/>
        <n v="339459.902"/>
        <n v="336435.57700000005"/>
        <n v="327592.27600000001"/>
        <n v="326180.72100000008"/>
        <n v="320921"/>
        <n v="35722.439000000006"/>
        <n v="35656.452000000005"/>
        <n v="38826.059000000001"/>
        <n v="38454.360000000008"/>
        <n v="34096.671999999999"/>
        <n v="35911.311000000002"/>
        <n v="32801.687000000005"/>
        <n v="32210.193000000003"/>
        <n v="34227"/>
        <n v="177303732.02900022"/>
      </sharedItems>
    </cacheField>
    <cacheField name="5 - 14 years" numFmtId="1">
      <sharedItems containsSemiMixedTypes="0" containsString="0" containsNumber="1" minValue="52027.164000000004" maxValue="360898903.79800004"/>
    </cacheField>
    <cacheField name="15 - 24 years" numFmtId="1">
      <sharedItems containsSemiMixedTypes="0" containsString="0" containsNumber="1" minValue="65014.996000000006" maxValue="384656072.73300016"/>
    </cacheField>
    <cacheField name="25 - 34 years" numFmtId="1">
      <sharedItems containsSemiMixedTypes="0" containsString="0" containsNumber="1" minValue="58373.611999999994" maxValue="369812794.63199979"/>
    </cacheField>
    <cacheField name="35 - 44 years" numFmtId="1">
      <sharedItems containsSemiMixedTypes="0" containsString="0" containsNumber="1" minValue="57037.104999999996" maxValue="364034804.06099969"/>
    </cacheField>
    <cacheField name="45 - 54 years" numFmtId="1">
      <sharedItems containsSemiMixedTypes="0" containsString="0" containsNumber="1" minValue="62570.478999999992" maxValue="387799589.6679998"/>
    </cacheField>
    <cacheField name="55 - 64 years" numFmtId="1">
      <sharedItems containsSemiMixedTypes="0" containsString="0" containsNumber="1" minValue="61507.877999999997" maxValue="327164754.34399992"/>
    </cacheField>
    <cacheField name="Over 65 years" numFmtId="1">
      <sharedItems containsSemiMixedTypes="0" containsString="0" containsNumber="1" minValue="47808.708999999988" maxValue="370407922.83800006"/>
    </cacheField>
    <cacheField name="Vulnerable Population" numFmtId="1">
      <sharedItems containsSemiMixedTypes="0" containsString="0" containsNumber="1" minValue="97751.762999999992" maxValue="547711654.86700034" count="460">
        <n v="934471.03899999999"/>
        <n v="935023.402"/>
        <n v="946727.5419999999"/>
        <n v="960974.28799999994"/>
        <n v="949863.77600000007"/>
        <n v="927653.81400000001"/>
        <n v="914570.41800000018"/>
        <n v="966431.19600000023"/>
        <n v="995430"/>
        <n v="99912.07799999998"/>
        <n v="99261.357000000004"/>
        <n v="100177.736"/>
        <n v="101184.844"/>
        <n v="108873.29400000002"/>
        <n v="100382.59900000002"/>
        <n v="113802.144"/>
        <n v="120993.03599999999"/>
        <n v="123449"/>
        <n v="1314572.0969999998"/>
        <n v="1293999.6429999999"/>
        <n v="1306588.645"/>
        <n v="1347789.202"/>
        <n v="1372576.83"/>
        <n v="1404594.8439999998"/>
        <n v="1434443.24"/>
        <n v="1433339.0719999999"/>
        <n v="1523057"/>
        <n v="598191.11199999996"/>
        <n v="596420.93000000005"/>
        <n v="592486.2570000001"/>
        <n v="592330.27399999998"/>
        <n v="594134.89399999985"/>
        <n v="554094.86699999997"/>
        <n v="594006.88199999998"/>
        <n v="568125.30799999996"/>
        <n v="619971"/>
        <n v="6677740.5560000017"/>
        <n v="6556378.1599999992"/>
        <n v="6732279.7949999999"/>
        <n v="6842664.6520000026"/>
        <n v="6956195.709999999"/>
        <n v="7134826.1980000008"/>
        <n v="7292698.9169999994"/>
        <n v="7454104.0960000008"/>
        <n v="7543093"/>
        <n v="848785.80400000012"/>
        <n v="846977.32599999988"/>
        <n v="871969.09999999974"/>
        <n v="877256.36300000036"/>
        <n v="913918.34199999983"/>
        <n v="918942.97600000014"/>
        <n v="955946.31100000022"/>
        <n v="985132.48399999971"/>
        <n v="1031035"/>
        <n v="688733.19500000007"/>
        <n v="696933.24800000002"/>
        <n v="702790.85400000005"/>
        <n v="709594.62100000004"/>
        <n v="717112.15899999999"/>
        <n v="725546.98900000006"/>
        <n v="733843.77600000007"/>
        <n v="742379.96100000001"/>
        <n v="761945"/>
        <n v="177418.14799999999"/>
        <n v="178636.622"/>
        <n v="182351.712"/>
        <n v="186889.908"/>
        <n v="191543.432"/>
        <n v="197048.06699999998"/>
        <n v="203154.96400000004"/>
        <n v="209370.51599999997"/>
        <n v="215847"/>
        <n v="105917.94"/>
        <n v="99348"/>
        <n v="100378.39500000002"/>
        <n v="104190.54800000001"/>
        <n v="106531.81200000001"/>
        <n v="110270.06400000001"/>
        <n v="113957.18399999999"/>
        <n v="117303.602"/>
        <n v="123376"/>
        <n v="4217115.9299999988"/>
        <n v="4213059.7990000006"/>
        <n v="4267039.4819999989"/>
        <n v="4317957.0210000006"/>
        <n v="4370650.5409999993"/>
        <n v="4530430.8259999994"/>
        <n v="4657138.5270000016"/>
        <n v="4874655.5549999997"/>
        <n v="5009535"/>
        <n v="1674209.2270000004"/>
        <n v="1646952.895"/>
        <n v="1665343.4730000002"/>
        <n v="1676836.2040000001"/>
        <n v="1728096.3050000002"/>
        <n v="1712700.1310000005"/>
        <n v="1773481.5089999996"/>
        <n v="1790778.5470000003"/>
        <n v="1823314"/>
        <n v="267327.31099999999"/>
        <n v="272160.85700000002"/>
        <n v="279094.69199999998"/>
        <n v="285497.30599999998"/>
        <n v="291132.28699999995"/>
        <n v="302392.29099999997"/>
        <n v="311402.56799999997"/>
        <n v="320313.64600000007"/>
        <n v="329543"/>
        <n v="292687.61200000002"/>
        <n v="295428.59699999995"/>
        <n v="304983.45800000004"/>
        <n v="309265.98300000001"/>
        <n v="312926.136"/>
        <n v="294756.79800000001"/>
        <n v="301388.25699999998"/>
        <n v="314194.88399999996"/>
        <n v="313829"/>
        <n v="2443269.96"/>
        <n v="2400272.6110000005"/>
        <n v="2386446.6890000007"/>
        <n v="2428267.219000001"/>
        <n v="2413120.1210000003"/>
        <n v="2423134.1070000003"/>
        <n v="2448926.3350000009"/>
        <n v="2517965.0439999998"/>
        <n v="2540065"/>
        <n v="1239712.6539999999"/>
        <n v="1251185.9750000006"/>
        <n v="1196187.8299999996"/>
        <n v="1219458.6450000003"/>
        <n v="1245824.5769999998"/>
        <n v="1249924.7000000007"/>
        <n v="1225363.1950000001"/>
        <n v="1280829.4300000002"/>
        <n v="1346919"/>
        <n v="626329.44600000011"/>
        <n v="616587.47000000009"/>
        <n v="604275.02300000004"/>
        <n v="632339.60299999989"/>
        <n v="609991.93799999997"/>
        <n v="576020.90399999986"/>
        <n v="617583.98199999984"/>
        <n v="590521.98900000018"/>
        <n v="582104"/>
        <n v="555551.60600000003"/>
        <n v="548987.01099999994"/>
        <n v="550043.34200000018"/>
        <n v="563123.14700000011"/>
        <n v="541336.7379999999"/>
        <n v="558721.66800000006"/>
        <n v="575864.98499999999"/>
        <n v="573294.77499999991"/>
        <n v="577909"/>
        <n v="829574.33799999999"/>
        <n v="786610.74300000025"/>
        <n v="805933.946"/>
        <n v="832956.30900000012"/>
        <n v="821588.23500000045"/>
        <n v="817517.03599999985"/>
        <n v="856844.53400000022"/>
        <n v="854560.79700000025"/>
        <n v="830485"/>
        <n v="844919.77399999963"/>
        <n v="839651.05599999987"/>
        <n v="855996.98800000024"/>
        <n v="842088.60899999994"/>
        <n v="842458.03199999989"/>
        <n v="880608.85899999982"/>
        <n v="878811.80799999996"/>
        <n v="943549.51500000013"/>
        <n v="892723"/>
        <n v="268693.77500000002"/>
        <n v="273270.38100000005"/>
        <n v="275540.58500000002"/>
        <n v="277724.23300000001"/>
        <n v="287607.16200000001"/>
        <n v="292630.56800000003"/>
        <n v="291268.23300000001"/>
        <n v="290655.64799999999"/>
        <n v="292624"/>
        <n v="1039571.7620000001"/>
        <n v="1042242.0009999999"/>
        <n v="1054823.0589999999"/>
        <n v="1082200.6059999999"/>
        <n v="1098897.338"/>
        <n v="1130087.2380000001"/>
        <n v="1154047.5180000002"/>
        <n v="1167755.246"/>
        <n v="1199505"/>
        <n v="1253501.192"/>
        <n v="1241817.746"/>
        <n v="1261247.821"/>
        <n v="1276384.2560000001"/>
        <n v="1301271.3570000001"/>
        <n v="1325605.19"/>
        <n v="1343983.9339999999"/>
        <n v="1380217.0450000002"/>
        <n v="1408192"/>
        <n v="1914100.0529999998"/>
        <n v="1928417.06"/>
        <n v="1930340.8239999996"/>
        <n v="1936986.6190000002"/>
        <n v="1939479.4859999998"/>
        <n v="1985321.2149999999"/>
        <n v="1987492.406"/>
        <n v="2015512.2579999999"/>
        <n v="2052417"/>
        <n v="994797.93799999985"/>
        <n v="1005595.0719999999"/>
        <n v="968183.18299999984"/>
        <n v="968699.99400000041"/>
        <n v="1061142.6450000003"/>
        <n v="1024935.748"/>
        <n v="1037255.733"/>
        <n v="1066939.0969999998"/>
        <n v="1018814"/>
        <n v="580518.60100000002"/>
        <n v="550735.11599999992"/>
        <n v="541831.91600000032"/>
        <n v="554366.44299999974"/>
        <n v="563158.64199999999"/>
        <n v="548703.2370000002"/>
        <n v="560563.21700000018"/>
        <n v="562654.57000000007"/>
        <n v="496836"/>
        <n v="1165017.0759999999"/>
        <n v="1161853.574"/>
        <n v="1161518.8009999995"/>
        <n v="1178456.0889999997"/>
        <n v="1136983.1869999999"/>
        <n v="1199000.5520000004"/>
        <n v="1167074.919"/>
        <n v="1233043.223"/>
        <n v="1196972"/>
        <n v="190158.628"/>
        <n v="191707.23899999994"/>
        <n v="191645.97700000001"/>
        <n v="192475.99999999997"/>
        <n v="189832.98300000001"/>
        <n v="190480.18100000001"/>
        <n v="209693.14500000005"/>
        <n v="212837.17500000005"/>
        <n v="182279"/>
        <n v="359565.31499999994"/>
        <n v="356743.75899999996"/>
        <n v="355559.29300000018"/>
        <n v="347933.72899999982"/>
        <n v="351271.80999999994"/>
        <n v="345328.47000000003"/>
        <n v="339398.98"/>
        <n v="378430.25299999979"/>
        <n v="360488"/>
        <n v="482699.04599999997"/>
        <n v="490698.38099999982"/>
        <n v="503487.554"/>
        <n v="510745.38099999999"/>
        <n v="526327.13599999994"/>
        <n v="529859.13599999994"/>
        <n v="555934.07299999997"/>
        <n v="579999.79799999995"/>
        <n v="584681"/>
        <n v="245041.55099999998"/>
        <n v="242618.391"/>
        <n v="234175.19899999996"/>
        <n v="250542.21199999994"/>
        <n v="254907.02999999997"/>
        <n v="250847.016"/>
        <n v="246779.55500000002"/>
        <n v="275382.69100000005"/>
        <n v="282190"/>
        <n v="1702899.08"/>
        <n v="1702642.838"/>
        <n v="1716428.8610000005"/>
        <n v="1736739.1880000001"/>
        <n v="1760137.017"/>
        <n v="1784635.1780000001"/>
        <n v="1812722.8130000001"/>
        <n v="1826443.6089999997"/>
        <n v="1880715"/>
        <n v="394357.72700000001"/>
        <n v="394352.90000000008"/>
        <n v="401080.97700000001"/>
        <n v="402822.76999999996"/>
        <n v="411289.80900000001"/>
        <n v="412497.27999999991"/>
        <n v="409828.908"/>
        <n v="425439.61400000006"/>
        <n v="439439"/>
        <n v="3781196.3500000006"/>
        <n v="3716880.0190000008"/>
        <n v="3734064.9800000004"/>
        <n v="3745605.7339999997"/>
        <n v="3853267.727"/>
        <n v="3904370.7789999992"/>
        <n v="3964649.4879999999"/>
        <n v="4054120.9919999996"/>
        <n v="4151020"/>
        <n v="1741137.2469999995"/>
        <n v="1780141.5349999999"/>
        <n v="1796060.3480000005"/>
        <n v="1822026.156"/>
        <n v="1872789.3989999997"/>
        <n v="1935523.4369999995"/>
        <n v="1836332.6340000001"/>
        <n v="1927276.7119999994"/>
        <n v="2061801"/>
        <n v="128080.83199999999"/>
        <n v="118149.666"/>
        <n v="136407.02200000003"/>
        <n v="133308.49300000002"/>
        <n v="131489.823"/>
        <n v="127333.122"/>
        <n v="134138.13900000002"/>
        <n v="120206.18399999996"/>
        <n v="148189"/>
        <n v="2294524.2349999994"/>
        <n v="2294592.9740000004"/>
        <n v="2304528.1320000002"/>
        <n v="2320940.5210000011"/>
        <n v="2285413.7029999997"/>
        <n v="2368776.0050000004"/>
        <n v="2311911.7510000006"/>
        <n v="2400342.4690000005"/>
        <n v="2437771"/>
        <n v="735805.37900000007"/>
        <n v="732457.37799999979"/>
        <n v="713397.12699999998"/>
        <n v="758985.07200000016"/>
        <n v="756347.57000000007"/>
        <n v="744517.75799999991"/>
        <n v="771676.77100000007"/>
        <n v="754134.52899999998"/>
        <n v="758315"/>
        <n v="724813.1320000001"/>
        <n v="741083.06400000001"/>
        <n v="742549.30099999998"/>
        <n v="732220.84000000008"/>
        <n v="768045.88400000008"/>
        <n v="782988.27100000018"/>
        <n v="795373.88899999985"/>
        <n v="863709.29799999972"/>
        <n v="856570"/>
        <n v="2654761.8549999995"/>
        <n v="2645257.7740000002"/>
        <n v="2636909.193"/>
        <n v="2682055.267"/>
        <n v="2689925.1320000002"/>
        <n v="2709893.6190000009"/>
        <n v="2709253.9609999997"/>
        <n v="2824383.4080000003"/>
        <n v="2881434"/>
        <n v="210473.3"/>
        <n v="209146.62"/>
        <n v="209004.32799999998"/>
        <n v="209255.23699999999"/>
        <n v="212181.68000000002"/>
        <n v="214229.39299999998"/>
        <n v="218302.508"/>
        <n v="220639.83599999998"/>
        <n v="224715"/>
        <n v="871544.16"/>
        <n v="877560.30099999998"/>
        <n v="872935.02100000007"/>
        <n v="919009.93900000001"/>
        <n v="937617.98300000001"/>
        <n v="970851.29600000021"/>
        <n v="976190.85700000031"/>
        <n v="1039535.3139999999"/>
        <n v="1049277"/>
        <n v="168432.37300000005"/>
        <n v="146643.57999999996"/>
        <n v="162428.62399999998"/>
        <n v="156311.38799999998"/>
        <n v="147437.962"/>
        <n v="129063.09"/>
        <n v="125467.22099999999"/>
        <n v="155294.20500000002"/>
        <n v="160764"/>
        <n v="1189516.1179999998"/>
        <n v="1197497.048"/>
        <n v="1227133.2439999999"/>
        <n v="1217969.0820000002"/>
        <n v="1208847.5159999998"/>
        <n v="1269670.5940000003"/>
        <n v="1291261.4780000001"/>
        <n v="1293350.4229999995"/>
        <n v="1332165"/>
        <n v="4373095.9070000006"/>
        <n v="4312567.6289999997"/>
        <n v="4421435.6029999992"/>
        <n v="4468867.1690000016"/>
        <n v="4576815.4649999999"/>
        <n v="4678535.949"/>
        <n v="4672033.720999999"/>
        <n v="4864114.6069999998"/>
        <n v="4994919"/>
        <n v="490037.89100000006"/>
        <n v="490302.60400000005"/>
        <n v="488796.49"/>
        <n v="507815.41400000005"/>
        <n v="517424.29099999997"/>
        <n v="515054.21400000004"/>
        <n v="527512.424"/>
        <n v="537460.88500000001"/>
        <n v="544925"/>
        <n v="118006.69100000001"/>
        <n v="109365.06200000001"/>
        <n v="120808.338"/>
        <n v="112313.30100000001"/>
        <n v="106629.32"/>
        <n v="102336.728"/>
        <n v="130906.38200000001"/>
        <n v="109142.19099999999"/>
        <n v="130718"/>
        <n v="1418422.2270000002"/>
        <n v="1367210.0739999998"/>
        <n v="1425684.8469999994"/>
        <n v="1372890.6609999994"/>
        <n v="1440083.1289999995"/>
        <n v="1438009.3910000005"/>
        <n v="1520366.7860000003"/>
        <n v="1536470.7789999996"/>
        <n v="1593146"/>
        <n v="1190054.7790000001"/>
        <n v="1201311.05"/>
        <n v="1236307.7220000001"/>
        <n v="1267922.334"/>
        <n v="1300517.564"/>
        <n v="1352305.92"/>
        <n v="1318575.5099999998"/>
        <n v="1408166.6740000001"/>
        <n v="1429172"/>
        <n v="378691.33900000004"/>
        <n v="379233.46300000011"/>
        <n v="372528.39200000005"/>
        <n v="360532.17499999999"/>
        <n v="371120.61499999999"/>
        <n v="370414.54"/>
        <n v="345233.86899999995"/>
        <n v="387357.8490000001"/>
        <n v="368620"/>
        <n v="1096178.4949999996"/>
        <n v="1083887.7050000001"/>
        <n v="1071874.023"/>
        <n v="1105093.2659999998"/>
        <n v="1100313.6170000001"/>
        <n v="1125264.06"/>
        <n v="1114048.97"/>
        <n v="1131650.899"/>
        <n v="1154022"/>
        <n v="98208.27900000001"/>
        <n v="104818.32400000001"/>
        <n v="102786.90900000001"/>
        <n v="107337.23700000002"/>
        <n v="97751.762999999992"/>
        <n v="105773.732"/>
        <n v="104843.997"/>
        <n v="103413.663"/>
        <n v="110623"/>
        <n v="547711654.86700034"/>
      </sharedItems>
    </cacheField>
    <cacheField name="Total Population" numFmtId="0">
      <sharedItems containsSemiMixedTypes="0" containsString="0" containsNumber="1" containsInteger="1" minValue="490148" maxValue="2741996541" count="460">
        <n v="4633360"/>
        <n v="4690952"/>
        <n v="4724265"/>
        <n v="4750975"/>
        <n v="4644134"/>
        <n v="4505293"/>
        <n v="4394374"/>
        <n v="4543394"/>
        <n v="4593132"/>
        <n v="683142"/>
        <n v="674090"/>
        <n v="665600"/>
        <n v="664868"/>
        <n v="689969"/>
        <n v="627424"/>
        <n v="680299"/>
        <n v="699828"/>
        <n v="697411"/>
        <n v="6324865"/>
        <n v="6246816"/>
        <n v="6257995"/>
        <n v="6410979"/>
        <n v="6471024"/>
        <n v="6524205"/>
        <n v="6522731"/>
        <n v="6508490"/>
        <n v="6742401"/>
        <n v="2838143"/>
        <n v="2850272"/>
        <n v="2827954"/>
        <n v="2801685"/>
        <n v="2812846"/>
        <n v="2605417"/>
        <n v="2738361"/>
        <n v="2626239"/>
        <n v="2806372"/>
        <n v="36308527"/>
        <n v="36388689"/>
        <n v="36968289"/>
        <n v="37285546"/>
        <n v="37571447"/>
        <n v="38025540"/>
        <n v="38394172"/>
        <n v="38572021"/>
        <n v="38521420"/>
        <n v="4843211"/>
        <n v="4846647"/>
        <n v="4941571"/>
        <n v="4918239"/>
        <n v="5066830"/>
        <n v="5040592"/>
        <n v="5162330"/>
        <n v="5226520"/>
        <n v="5273117"/>
        <n v="3494487"/>
        <n v="3545837"/>
        <n v="3558172"/>
        <n v="3572213"/>
        <n v="3583561"/>
        <n v="3592053"/>
        <n v="3593222"/>
        <n v="3588570"/>
        <n v="3594478"/>
        <n v="863832"/>
        <n v="881278"/>
        <n v="890856"/>
        <n v="900131"/>
        <n v="908446"/>
        <n v="917060"/>
        <n v="926454"/>
        <n v="934695"/>
        <n v="943732"/>
        <n v="588433"/>
        <n v="584400"/>
        <n v="593955"/>
        <n v="605759"/>
        <n v="619371"/>
        <n v="633736"/>
        <n v="647484"/>
        <n v="659009"/>
        <n v="672391"/>
        <n v="18222420"/>
        <n v="18500150"/>
        <n v="18587927"/>
        <n v="18613958"/>
        <n v="18717080"/>
        <n v="19138571"/>
        <n v="19266113"/>
        <n v="19861484"/>
        <n v="20177273"/>
        <n v="9497667"/>
        <n v="9411980"/>
        <n v="9455367"/>
        <n v="9452262"/>
        <n v="9590792"/>
        <n v="9478952"/>
        <n v="9631395"/>
        <n v="9574997"/>
        <n v="9582620"/>
        <n v="1280241"/>
        <n v="1333591"/>
        <n v="1346554"/>
        <n v="1362730"/>
        <n v="1376298"/>
        <n v="1391072"/>
        <n v="1406214"/>
        <n v="1413673"/>
        <n v="1421658"/>
        <n v="1488444"/>
        <n v="1500717"/>
        <n v="1529400"/>
        <n v="1536407"/>
        <n v="1553580"/>
        <n v="1447565"/>
        <n v="1484099"/>
        <n v="1498415"/>
        <n v="1477406"/>
        <n v="12785043"/>
        <n v="12699765"/>
        <n v="12597962"/>
        <n v="12694550"/>
        <n v="12580101"/>
        <n v="12558195"/>
        <n v="12514525"/>
        <n v="12613152"/>
        <n v="12491161"/>
        <n v="6342469"/>
        <n v="6417398"/>
        <n v="6122854"/>
        <n v="6196359"/>
        <n v="6295415"/>
        <n v="6228350"/>
        <n v="6085821"/>
        <n v="6207101"/>
        <n v="6424375"/>
        <n v="2939403"/>
        <n v="2899335"/>
        <n v="2839877"/>
        <n v="2961052"/>
        <n v="2869003"/>
        <n v="2715855"/>
        <n v="2858834"/>
        <n v="2728192"/>
        <n v="2660904"/>
        <n v="2765788"/>
        <n v="2728651"/>
        <n v="2733429"/>
        <n v="2782137"/>
        <n v="2671957"/>
        <n v="2722708"/>
        <n v="2767279"/>
        <n v="2741649"/>
        <n v="2714883"/>
        <n v="4238868"/>
        <n v="4032123"/>
        <n v="4079507"/>
        <n v="4189112"/>
        <n v="4094900"/>
        <n v="4030950"/>
        <n v="4141008"/>
        <n v="4055532"/>
        <n v="3887172"/>
        <n v="4411546"/>
        <n v="4421938"/>
        <n v="4465332"/>
        <n v="4385910"/>
        <n v="4326373"/>
        <n v="4461998"/>
        <n v="4389027"/>
        <n v="4481311"/>
        <n v="4332996"/>
        <n v="1316380"/>
        <n v="1327665"/>
        <n v="1328640"/>
        <n v="1311652"/>
        <n v="1328320"/>
        <n v="1328535"/>
        <n v="1293764"/>
        <n v="1262864"/>
        <n v="1243290"/>
        <n v="5637418"/>
        <n v="5696345"/>
        <n v="5704065"/>
        <n v="5785496"/>
        <n v="5801682"/>
        <n v="5887776"/>
        <n v="5930195"/>
        <n v="5878915"/>
        <n v="5921207"/>
        <n v="6511176"/>
        <n v="6476616"/>
        <n v="6511549"/>
        <n v="6544014"/>
        <n v="6605058"/>
        <n v="6657291"/>
        <n v="6688538"/>
        <n v="6741921"/>
        <n v="6772044"/>
        <n v="10008213"/>
        <n v="9937232"/>
        <n v="9857189"/>
        <n v="9778449"/>
        <n v="9711943"/>
        <n v="9750020"/>
        <n v="9637574"/>
        <n v="9624709"/>
        <n v="9551028"/>
        <n v="5168946"/>
        <n v="5228413"/>
        <n v="5049930"/>
        <n v="5032187"/>
        <n v="5190792"/>
        <n v="5166404"/>
        <n v="5152678"/>
        <n v="5195638"/>
        <n v="4927974"/>
        <n v="2922240"/>
        <n v="2821136"/>
        <n v="2752624"/>
        <n v="2787849"/>
        <n v="2808240"/>
        <n v="2684587"/>
        <n v="2747550"/>
        <n v="2734849"/>
        <n v="2366832"/>
        <n v="5784755"/>
        <n v="5733300"/>
        <n v="5750826"/>
        <n v="5772855"/>
        <n v="5560104"/>
        <n v="5773588"/>
        <n v="5583743"/>
        <n v="5777156"/>
        <n v="5568576"/>
        <n v="937916"/>
        <n v="937821"/>
        <n v="921330"/>
        <n v="916291"/>
        <n v="892590"/>
        <n v="886141"/>
        <n v="950613"/>
        <n v="946419"/>
        <n v="805712"/>
        <n v="1736643"/>
        <n v="1736701"/>
        <n v="1738683"/>
        <n v="1704870"/>
        <n v="1725065"/>
        <n v="1668040"/>
        <n v="1649860"/>
        <n v="1795077"/>
        <n v="1705402"/>
        <n v="2534911"/>
        <n v="2633331"/>
        <n v="2667327"/>
        <n v="2669454"/>
        <n v="2724791"/>
        <n v="2710050"/>
        <n v="2786021"/>
        <n v="2821018"/>
        <n v="2818761"/>
        <n v="1315419"/>
        <n v="1313939"/>
        <n v="1255618"/>
        <n v="1317474"/>
        <n v="1319171"/>
        <n v="1277778"/>
        <n v="1244818"/>
        <n v="1327503"/>
        <n v="1332309"/>
        <n v="8650548"/>
        <n v="8721577"/>
        <n v="8753064"/>
        <n v="8793888"/>
        <n v="8832406"/>
        <n v="8874374"/>
        <n v="8904413"/>
        <n v="8850952"/>
        <n v="8960161"/>
        <n v="1964860"/>
        <n v="1986370"/>
        <n v="2004554"/>
        <n v="2000640"/>
        <n v="2011476"/>
        <n v="1983368"/>
        <n v="1938740"/>
        <n v="1984131"/>
        <n v="2022867"/>
        <n v="19423896"/>
        <n v="19229752"/>
        <n v="19219373"/>
        <n v="19158450"/>
        <n v="19427961"/>
        <n v="19503160"/>
        <n v="19540557"/>
        <n v="19651526"/>
        <n v="19683115"/>
        <n v="8979738"/>
        <n v="9229081"/>
        <n v="9277245"/>
        <n v="9333264"/>
        <n v="9484977"/>
        <n v="9609925"/>
        <n v="9108554"/>
        <n v="9436298"/>
        <n v="9857165"/>
        <n v="614109"/>
        <n v="557840"/>
        <n v="655121"/>
        <n v="644077"/>
        <n v="636576"/>
        <n v="626359"/>
        <n v="651126"/>
        <n v="569318"/>
        <n v="695295"/>
        <n v="11448785"/>
        <n v="11441027"/>
        <n v="11424081"/>
        <n v="11411140"/>
        <n v="11150834"/>
        <n v="11418726"/>
        <n v="10951050"/>
        <n v="11161098"/>
        <n v="11149752"/>
        <n v="3585543"/>
        <n v="3615270"/>
        <n v="3516036"/>
        <n v="3700163"/>
        <n v="3650821"/>
        <n v="3585650"/>
        <n v="3652845"/>
        <n v="3556746"/>
        <n v="3559968"/>
        <n v="3694697"/>
        <n v="3754561"/>
        <n v="3745417"/>
        <n v="3685999"/>
        <n v="3766403"/>
        <n v="3794733"/>
        <n v="3777756"/>
        <n v="3966871"/>
        <n v="3916510"/>
        <n v="12516596"/>
        <n v="12554832"/>
        <n v="12505696"/>
        <n v="12620483"/>
        <n v="12582017"/>
        <n v="12509418"/>
        <n v="12416464"/>
        <n v="12694911"/>
        <n v="12746614"/>
        <n v="1057381"/>
        <n v="1056389"/>
        <n v="1053959"/>
        <n v="1052471"/>
        <n v="1051695"/>
        <n v="1053252"/>
        <n v="1053763"/>
        <n v="1054491"/>
        <n v="1056138"/>
        <n v="4386090"/>
        <n v="4464937"/>
        <n v="4364414"/>
        <n v="4528696"/>
        <n v="4550845"/>
        <n v="4630485"/>
        <n v="4561064"/>
        <n v="4731177"/>
        <n v="4736687"/>
        <n v="786961"/>
        <n v="696942"/>
        <n v="765863"/>
        <n v="730225"/>
        <n v="677707"/>
        <n v="595696"/>
        <n v="566542"/>
        <n v="716943"/>
        <n v="718846"/>
        <n v="6056214"/>
        <n v="6137476"/>
        <n v="6223143"/>
        <n v="6144968"/>
        <n v="6009613"/>
        <n v="6157257"/>
        <n v="6231143"/>
        <n v="6148188"/>
        <n v="6296572"/>
        <n v="23721521"/>
        <n v="24014155"/>
        <n v="24557189"/>
        <n v="24741686"/>
        <n v="25227175"/>
        <n v="25607357"/>
        <n v="25410595"/>
        <n v="26031252"/>
        <n v="26458577"/>
        <n v="2632280"/>
        <n v="2655575"/>
        <n v="2633633"/>
        <n v="2745765"/>
        <n v="2748392"/>
        <n v="2773794"/>
        <n v="2832328"/>
        <n v="2875876"/>
        <n v="2883735"/>
        <n v="620414"/>
        <n v="572962"/>
        <n v="624949"/>
        <n v="556475"/>
        <n v="533260"/>
        <n v="501606"/>
        <n v="620040"/>
        <n v="502438"/>
        <n v="588418"/>
        <n v="7678761"/>
        <n v="7512499"/>
        <n v="7752924"/>
        <n v="7438015"/>
        <n v="7636698"/>
        <n v="7602430"/>
        <n v="7832482"/>
        <n v="7859259"/>
        <n v="7941828"/>
        <n v="6465755"/>
        <n v="6541242"/>
        <n v="6628098"/>
        <n v="6707406"/>
        <n v="6778098"/>
        <n v="6894493"/>
        <n v="6661778"/>
        <n v="6962621"/>
        <n v="6975518"/>
        <n v="1771937"/>
        <n v="1771762"/>
        <n v="1713552"/>
        <n v="1665624"/>
        <n v="1709774"/>
        <n v="1648123"/>
        <n v="1534068"/>
        <n v="1685760"/>
        <n v="1555727"/>
        <n v="5599420"/>
        <n v="5526493"/>
        <n v="5429850"/>
        <n v="5549948"/>
        <n v="5493840"/>
        <n v="5548729"/>
        <n v="5424246"/>
        <n v="5438601"/>
        <n v="5446271"/>
        <n v="519426"/>
        <n v="537671"/>
        <n v="530679"/>
        <n v="560013"/>
        <n v="498694"/>
        <n v="541702"/>
        <n v="510198"/>
        <n v="490148"/>
        <n v="541693"/>
        <n v="2741996541"/>
      </sharedItems>
    </cacheField>
    <cacheField name="Under 5 years2" numFmtId="0">
      <sharedItems containsSemiMixedTypes="0" containsString="0" containsNumber="1" containsInteger="1" minValue="72" maxValue="49341"/>
    </cacheField>
    <cacheField name="5 - 14 years2" numFmtId="0">
      <sharedItems containsSemiMixedTypes="0" containsString="0" containsNumber="1" containsInteger="1" minValue="25" maxValue="30209"/>
    </cacheField>
    <cacheField name="15 - 24 years2" numFmtId="0">
      <sharedItems containsSemiMixedTypes="0" containsString="0" containsNumber="1" containsInteger="1" minValue="25" maxValue="24986"/>
    </cacheField>
    <cacheField name="25 - 34 years2" numFmtId="0">
      <sharedItems containsSemiMixedTypes="0" containsString="0" containsNumber="1" containsInteger="1" minValue="26" maxValue="25164"/>
    </cacheField>
    <cacheField name="35 - 44 years2" numFmtId="0">
      <sharedItems containsSemiMixedTypes="0" containsString="0" containsNumber="1" containsInteger="1" minValue="25" maxValue="25554"/>
    </cacheField>
    <cacheField name="45 - 54 years2" numFmtId="0">
      <sharedItems containsSemiMixedTypes="0" containsString="0" containsNumber="1" containsInteger="1" minValue="26" maxValue="24670"/>
    </cacheField>
    <cacheField name="55 - 64 years2" numFmtId="0">
      <sharedItems containsSemiMixedTypes="0" containsString="0" containsNumber="1" containsInteger="1" minValue="29" maxValue="45138"/>
    </cacheField>
    <cacheField name="Over 65 years2" numFmtId="0">
      <sharedItems containsSemiMixedTypes="0" containsString="0" containsNumber="1" containsInteger="1" minValue="127" maxValue="408383"/>
    </cacheField>
    <cacheField name="Not Stated" numFmtId="0">
      <sharedItems containsSemiMixedTypes="0" containsString="0" containsNumber="1" containsInteger="1" minValue="27" maxValue="24998"/>
    </cacheField>
    <cacheField name="Vulnerable Population2" numFmtId="0">
      <sharedItems containsSemiMixedTypes="0" containsString="0" containsNumber="1" containsInteger="1" minValue="224" maxValue="457724" count="384">
        <n v="837"/>
        <n v="876"/>
        <n v="868"/>
        <n v="850"/>
        <n v="899"/>
        <n v="906"/>
        <n v="995"/>
        <n v="836"/>
        <n v="1066"/>
        <n v="260"/>
        <n v="240"/>
        <n v="300"/>
        <n v="274"/>
        <n v="270"/>
        <n v="266"/>
        <n v="283"/>
        <n v="253"/>
        <n v="281"/>
        <n v="883"/>
        <n v="713"/>
        <n v="654"/>
        <n v="678"/>
        <n v="758"/>
        <n v="679"/>
        <n v="735"/>
        <n v="772"/>
        <n v="792"/>
        <n v="637"/>
        <n v="628"/>
        <n v="734"/>
        <n v="701"/>
        <n v="741"/>
        <n v="634"/>
        <n v="641"/>
        <n v="630"/>
        <n v="681"/>
        <n v="5326"/>
        <n v="5349"/>
        <n v="5441"/>
        <n v="5208"/>
        <n v="5808"/>
        <n v="4987"/>
        <n v="5521"/>
        <n v="5207"/>
        <n v="5618"/>
        <n v="605"/>
        <n v="536"/>
        <n v="593"/>
        <n v="542"/>
        <n v="575"/>
        <n v="615"/>
        <n v="612"/>
        <n v="507"/>
        <n v="691"/>
        <n v="622"/>
        <n v="607"/>
        <n v="629"/>
        <n v="695"/>
        <n v="566"/>
        <n v="703"/>
        <n v="280"/>
        <n v="271"/>
        <n v="264"/>
        <n v="257"/>
        <n v="284"/>
        <n v="298"/>
        <n v="311"/>
        <n v="318"/>
        <n v="251"/>
        <n v="267"/>
        <n v="263"/>
        <n v="224"/>
        <n v="295"/>
        <n v="258"/>
        <n v="278"/>
        <n v="1975"/>
        <n v="2013"/>
        <n v="2155"/>
        <n v="2111"/>
        <n v="2241"/>
        <n v="2248"/>
        <n v="2395"/>
        <n v="2366"/>
        <n v="2656"/>
        <n v="1292"/>
        <n v="1277"/>
        <n v="1247"/>
        <n v="1266"/>
        <n v="1257"/>
        <n v="1248"/>
        <n v="1173"/>
        <n v="1230"/>
        <n v="346"/>
        <n v="352"/>
        <n v="393"/>
        <n v="469"/>
        <n v="522"/>
        <n v="483"/>
        <n v="613"/>
        <n v="546"/>
        <n v="642"/>
        <n v="308"/>
        <n v="328"/>
        <n v="289"/>
        <n v="313"/>
        <n v="303"/>
        <n v="2122"/>
        <n v="2021"/>
        <n v="2134"/>
        <n v="2116"/>
        <n v="2222"/>
        <n v="2090"/>
        <n v="1899"/>
        <n v="2148"/>
        <n v="1084"/>
        <n v="1075"/>
        <n v="885"/>
        <n v="888"/>
        <n v="1027"/>
        <n v="935"/>
        <n v="963"/>
        <n v="981"/>
        <n v="645"/>
        <n v="686"/>
        <n v="708"/>
        <n v="777"/>
        <n v="646"/>
        <n v="534"/>
        <n v="601"/>
        <n v="579"/>
        <n v="685"/>
        <n v="619"/>
        <n v="680"/>
        <n v="558"/>
        <n v="582"/>
        <n v="902"/>
        <n v="875"/>
        <n v="870"/>
        <n v="831"/>
        <n v="858"/>
        <n v="893"/>
        <n v="807"/>
        <n v="853"/>
        <n v="773"/>
        <n v="842"/>
        <n v="760"/>
        <n v="755"/>
        <n v="721"/>
        <n v="689"/>
        <n v="655"/>
        <n v="705"/>
        <n v="288"/>
        <n v="368"/>
        <n v="401"/>
        <n v="315"/>
        <n v="359"/>
        <n v="305"/>
        <n v="396"/>
        <n v="297"/>
        <n v="843"/>
        <n v="881"/>
        <n v="1015"/>
        <n v="917"/>
        <n v="1103"/>
        <n v="953"/>
        <n v="941"/>
        <n v="1270"/>
        <n v="1227"/>
        <n v="1386"/>
        <n v="1317"/>
        <n v="1511"/>
        <n v="1283"/>
        <n v="1498"/>
        <n v="1204"/>
        <n v="1413"/>
        <n v="1434"/>
        <n v="1389"/>
        <n v="1603"/>
        <n v="1461"/>
        <n v="1713"/>
        <n v="1670"/>
        <n v="1693"/>
        <n v="1483"/>
        <n v="1595"/>
        <n v="631"/>
        <n v="660"/>
        <n v="709"/>
        <n v="698"/>
        <n v="753"/>
        <n v="624"/>
        <n v="742"/>
        <n v="554"/>
        <n v="712"/>
        <n v="571"/>
        <n v="603"/>
        <n v="540"/>
        <n v="700"/>
        <n v="747"/>
        <n v="751"/>
        <n v="687"/>
        <n v="1224"/>
        <n v="1089"/>
        <n v="1120"/>
        <n v="1160"/>
        <n v="1258"/>
        <n v="1188"/>
        <n v="1281"/>
        <n v="1069"/>
        <n v="1217"/>
        <n v="256"/>
        <n v="320"/>
        <n v="250"/>
        <n v="272"/>
        <n v="276"/>
        <n v="269"/>
        <n v="331"/>
        <n v="376"/>
        <n v="381"/>
        <n v="400"/>
        <n v="429"/>
        <n v="377"/>
        <n v="451"/>
        <n v="409"/>
        <n v="434"/>
        <n v="456"/>
        <n v="420"/>
        <n v="425"/>
        <n v="495"/>
        <n v="452"/>
        <n v="588"/>
        <n v="476"/>
        <n v="547"/>
        <n v="336"/>
        <n v="340"/>
        <n v="330"/>
        <n v="380"/>
        <n v="323"/>
        <n v="1203"/>
        <n v="1065"/>
        <n v="1139"/>
        <n v="1152"/>
        <n v="1334"/>
        <n v="1153"/>
        <n v="1273"/>
        <n v="391"/>
        <n v="395"/>
        <n v="412"/>
        <n v="363"/>
        <n v="325"/>
        <n v="3986"/>
        <n v="4158"/>
        <n v="4422"/>
        <n v="3966"/>
        <n v="4373"/>
        <n v="4135"/>
        <n v="4419"/>
        <n v="4017"/>
        <n v="4050"/>
        <n v="1530"/>
        <n v="1542"/>
        <n v="1463"/>
        <n v="1706"/>
        <n v="1700"/>
        <n v="1637"/>
        <n v="1649"/>
        <n v="1786"/>
        <n v="265"/>
        <n v="296"/>
        <n v="275"/>
        <n v="249"/>
        <n v="1753"/>
        <n v="1751"/>
        <n v="2004"/>
        <n v="2010"/>
        <n v="2129"/>
        <n v="2152"/>
        <n v="2167"/>
        <n v="1867"/>
        <n v="1989"/>
        <n v="759"/>
        <n v="719"/>
        <n v="793"/>
        <n v="514"/>
        <n v="676"/>
        <n v="623"/>
        <n v="688"/>
        <n v="500"/>
        <n v="493"/>
        <n v="458"/>
        <n v="430"/>
        <n v="407"/>
        <n v="523"/>
        <n v="440"/>
        <n v="461"/>
        <n v="480"/>
        <n v="589"/>
        <n v="2302"/>
        <n v="2174"/>
        <n v="2498"/>
        <n v="2201"/>
        <n v="2629"/>
        <n v="2271"/>
        <n v="2692"/>
        <n v="2253"/>
        <n v="2502"/>
        <n v="351"/>
        <n v="370"/>
        <n v="347"/>
        <n v="697"/>
        <n v="729"/>
        <n v="682"/>
        <n v="651"/>
        <n v="812"/>
        <n v="665"/>
        <n v="301"/>
        <n v="321"/>
        <n v="302"/>
        <n v="261"/>
        <n v="348"/>
        <n v="291"/>
        <n v="1214"/>
        <n v="1300"/>
        <n v="1305"/>
        <n v="1366"/>
        <n v="1324"/>
        <n v="1567"/>
        <n v="1307"/>
        <n v="1412"/>
        <n v="2630"/>
        <n v="2576"/>
        <n v="2565"/>
        <n v="2562"/>
        <n v="2682"/>
        <n v="2669"/>
        <n v="2679"/>
        <n v="2388"/>
        <n v="2374"/>
        <n v="349"/>
        <n v="367"/>
        <n v="362"/>
        <n v="374"/>
        <n v="449"/>
        <n v="383"/>
        <n v="419"/>
        <n v="379"/>
        <n v="329"/>
        <n v="273"/>
        <n v="246"/>
        <n v="237"/>
        <n v="254"/>
        <n v="287"/>
        <n v="1147"/>
        <n v="1129"/>
        <n v="1226"/>
        <n v="1336"/>
        <n v="1339"/>
        <n v="1295"/>
        <n v="1101"/>
        <n v="1157"/>
        <n v="640"/>
        <n v="621"/>
        <n v="722"/>
        <n v="659"/>
        <n v="818"/>
        <n v="754"/>
        <n v="954"/>
        <n v="490"/>
        <n v="438"/>
        <n v="463"/>
        <n v="413"/>
        <n v="537"/>
        <n v="384"/>
        <n v="925"/>
        <n v="905"/>
        <n v="966"/>
        <n v="976"/>
        <n v="1081"/>
        <n v="926"/>
        <n v="1024"/>
        <n v="825"/>
        <n v="255"/>
        <n v="293"/>
        <n v="285"/>
        <n v="457724"/>
      </sharedItems>
    </cacheField>
    <cacheField name="Total Deaths" numFmtId="0">
      <sharedItems containsSemiMixedTypes="0" containsString="0" containsNumber="1" containsInteger="1" minValue="599" maxValue="658443" count="390">
        <n v="1244"/>
        <n v="1294"/>
        <n v="1267"/>
        <n v="1231"/>
        <n v="1344"/>
        <n v="1340"/>
        <n v="1433"/>
        <n v="1307"/>
        <n v="1525"/>
        <n v="657"/>
        <n v="636"/>
        <n v="630"/>
        <n v="650"/>
        <n v="616"/>
        <n v="655"/>
        <n v="633"/>
        <n v="669"/>
        <n v="1341"/>
        <n v="1144"/>
        <n v="1068"/>
        <n v="1087"/>
        <n v="1195"/>
        <n v="1105"/>
        <n v="1146"/>
        <n v="1206"/>
        <n v="1166"/>
        <n v="1010"/>
        <n v="989"/>
        <n v="1110"/>
        <n v="1060"/>
        <n v="1122"/>
        <n v="1067"/>
        <n v="1007"/>
        <n v="1027"/>
        <n v="1055"/>
        <n v="6603"/>
        <n v="6115"/>
        <n v="6410"/>
        <n v="6039"/>
        <n v="6801"/>
        <n v="6214"/>
        <n v="6406"/>
        <n v="6175"/>
        <n v="6571"/>
        <n v="1021"/>
        <n v="881"/>
        <n v="1016"/>
        <n v="937"/>
        <n v="928"/>
        <n v="1009"/>
        <n v="972"/>
        <n v="873"/>
        <n v="925"/>
        <n v="1082"/>
        <n v="983"/>
        <n v="1045"/>
        <n v="930"/>
        <n v="1003"/>
        <n v="1108"/>
        <n v="1078"/>
        <n v="921"/>
        <n v="721"/>
        <n v="635"/>
        <n v="673"/>
        <n v="599"/>
        <n v="660"/>
        <n v="670"/>
        <n v="692"/>
        <n v="726"/>
        <n v="622"/>
        <n v="653"/>
        <n v="623"/>
        <n v="640"/>
        <n v="604"/>
        <n v="677"/>
        <n v="646"/>
        <n v="638"/>
        <n v="2629"/>
        <n v="2521"/>
        <n v="2747"/>
        <n v="2621"/>
        <n v="2958"/>
        <n v="2977"/>
        <n v="3016"/>
        <n v="3018"/>
        <n v="3338"/>
        <n v="1770"/>
        <n v="1682"/>
        <n v="1777"/>
        <n v="1736"/>
        <n v="1788"/>
        <n v="1801"/>
        <n v="1763"/>
        <n v="1685"/>
        <n v="1695"/>
        <n v="716"/>
        <n v="703"/>
        <n v="772"/>
        <n v="831"/>
        <n v="905"/>
        <n v="833"/>
        <n v="993"/>
        <n v="922"/>
        <n v="1032"/>
        <n v="656"/>
        <n v="711"/>
        <n v="740"/>
        <n v="713"/>
        <n v="666"/>
        <n v="685"/>
        <n v="2654"/>
        <n v="2499"/>
        <n v="2681"/>
        <n v="2696"/>
        <n v="2742"/>
        <n v="2775"/>
        <n v="2643"/>
        <n v="2509"/>
        <n v="2738"/>
        <n v="1459"/>
        <n v="1477"/>
        <n v="1225"/>
        <n v="1284"/>
        <n v="1440"/>
        <n v="1373"/>
        <n v="1368"/>
        <n v="1266"/>
        <n v="1418"/>
        <n v="1092"/>
        <n v="1051"/>
        <n v="1062"/>
        <n v="1100"/>
        <n v="1185"/>
        <n v="990"/>
        <n v="1039"/>
        <n v="898"/>
        <n v="1006"/>
        <n v="986"/>
        <n v="969"/>
        <n v="1035"/>
        <n v="1071"/>
        <n v="1023"/>
        <n v="1076"/>
        <n v="911"/>
        <n v="953"/>
        <n v="1289"/>
        <n v="1210"/>
        <n v="1286"/>
        <n v="1237"/>
        <n v="1258"/>
        <n v="1383"/>
        <n v="1271"/>
        <n v="1230"/>
        <n v="1270"/>
        <n v="1162"/>
        <n v="1215"/>
        <n v="1156"/>
        <n v="1232"/>
        <n v="1182"/>
        <n v="1080"/>
        <n v="1041"/>
        <n v="1121"/>
        <n v="639"/>
        <n v="732"/>
        <n v="785"/>
        <n v="667"/>
        <n v="719"/>
        <n v="705"/>
        <n v="770"/>
        <n v="698"/>
        <n v="714"/>
        <n v="1291"/>
        <n v="1255"/>
        <n v="1358"/>
        <n v="1290"/>
        <n v="1326"/>
        <n v="1522"/>
        <n v="1345"/>
        <n v="1335"/>
        <n v="1677"/>
        <n v="1578"/>
        <n v="1791"/>
        <n v="1707"/>
        <n v="1946"/>
        <n v="1760"/>
        <n v="1846"/>
        <n v="1581"/>
        <n v="1814"/>
        <n v="1939"/>
        <n v="1794"/>
        <n v="2075"/>
        <n v="1919"/>
        <n v="2182"/>
        <n v="2177"/>
        <n v="1985"/>
        <n v="2073"/>
        <n v="999"/>
        <n v="1145"/>
        <n v="1096"/>
        <n v="1091"/>
        <n v="998"/>
        <n v="1106"/>
        <n v="958"/>
        <n v="1049"/>
        <n v="939"/>
        <n v="940"/>
        <n v="1004"/>
        <n v="1109"/>
        <n v="1115"/>
        <n v="1132"/>
        <n v="1135"/>
        <n v="1107"/>
        <n v="1656"/>
        <n v="1500"/>
        <n v="1489"/>
        <n v="1623"/>
        <n v="1652"/>
        <n v="1688"/>
        <n v="1678"/>
        <n v="1472"/>
        <n v="1616"/>
        <n v="627"/>
        <n v="712"/>
        <n v="642"/>
        <n v="618"/>
        <n v="631"/>
        <n v="643"/>
        <n v="760"/>
        <n v="786"/>
        <n v="780"/>
        <n v="776"/>
        <n v="802"/>
        <n v="793"/>
        <n v="790"/>
        <n v="843"/>
        <n v="778"/>
        <n v="783"/>
        <n v="865"/>
        <n v="844"/>
        <n v="1015"/>
        <n v="919"/>
        <n v="985"/>
        <n v="710"/>
        <n v="738"/>
        <n v="779"/>
        <n v="665"/>
        <n v="753"/>
        <n v="699"/>
        <n v="1611"/>
        <n v="1474"/>
        <n v="1527"/>
        <n v="1492"/>
        <n v="1718"/>
        <n v="1542"/>
        <n v="1740"/>
        <n v="1603"/>
        <n v="1744"/>
        <n v="744"/>
        <n v="755"/>
        <n v="768"/>
        <n v="775"/>
        <n v="718"/>
        <n v="727"/>
        <n v="652"/>
        <n v="4750"/>
        <n v="4915"/>
        <n v="5189"/>
        <n v="4666"/>
        <n v="5122"/>
        <n v="4943"/>
        <n v="5126"/>
        <n v="4843"/>
        <n v="4781"/>
        <n v="1986"/>
        <n v="2004"/>
        <n v="1908"/>
        <n v="2167"/>
        <n v="2202"/>
        <n v="2221"/>
        <n v="2443"/>
        <n v="2211"/>
        <n v="2382"/>
        <n v="684"/>
        <n v="680"/>
        <n v="644"/>
        <n v="662"/>
        <n v="620"/>
        <n v="2288"/>
        <n v="2267"/>
        <n v="2563"/>
        <n v="2523"/>
        <n v="2718"/>
        <n v="2783"/>
        <n v="2376"/>
        <n v="2573"/>
        <n v="1167"/>
        <n v="1189"/>
        <n v="1033"/>
        <n v="1097"/>
        <n v="862"/>
        <n v="893"/>
        <n v="822"/>
        <n v="764"/>
        <n v="789"/>
        <n v="938"/>
        <n v="879"/>
        <n v="841"/>
        <n v="853"/>
        <n v="2803"/>
        <n v="2631"/>
        <n v="3056"/>
        <n v="2662"/>
        <n v="3169"/>
        <n v="2820"/>
        <n v="3223"/>
        <n v="2767"/>
        <n v="3040"/>
        <n v="701"/>
        <n v="715"/>
        <n v="695"/>
        <n v="649"/>
        <n v="679"/>
        <n v="769"/>
        <n v="668"/>
        <n v="700"/>
        <n v="1072"/>
        <n v="1151"/>
        <n v="1069"/>
        <n v="1187"/>
        <n v="1083"/>
        <n v="706"/>
        <n v="674"/>
        <n v="681"/>
        <n v="693"/>
        <n v="1650"/>
        <n v="1699"/>
        <n v="1762"/>
        <n v="1702"/>
        <n v="1878"/>
        <n v="1880"/>
        <n v="2027"/>
        <n v="1870"/>
        <n v="1926"/>
        <n v="3515"/>
        <n v="3263"/>
        <n v="3255"/>
        <n v="3220"/>
        <n v="3554"/>
        <n v="3653"/>
        <n v="3423"/>
        <n v="3111"/>
        <n v="3147"/>
        <n v="731"/>
        <n v="762"/>
        <n v="758"/>
        <n v="852"/>
        <n v="796"/>
        <n v="663"/>
        <n v="1512"/>
        <n v="1671"/>
        <n v="1745"/>
        <n v="1807"/>
        <n v="1723"/>
        <n v="1506"/>
        <n v="1607"/>
        <n v="1058"/>
        <n v="1178"/>
        <n v="1149"/>
        <n v="1317"/>
        <n v="899"/>
        <n v="827"/>
        <n v="839"/>
        <n v="818"/>
        <n v="872"/>
        <n v="813"/>
        <n v="1283"/>
        <n v="1354"/>
        <n v="1302"/>
        <n v="1479"/>
        <n v="1325"/>
        <n v="1403"/>
        <n v="1227"/>
        <n v="1359"/>
        <n v="658"/>
        <n v="634"/>
        <n v="617"/>
        <n v="707"/>
        <n v="645"/>
        <n v="654"/>
        <n v="658443"/>
      </sharedItems>
    </cacheField>
    <cacheField name="Under 5 years3" numFmtId="164">
      <sharedItems containsSemiMixedTypes="0" containsString="0" containsNumber="1" minValue="3.5080180454750145E-5" maxValue="4.6589381067906133E-3"/>
    </cacheField>
    <cacheField name="5 - 14 years3" numFmtId="164">
      <sharedItems containsSemiMixedTypes="0" containsString="0" containsNumber="1" minValue="2.6433206107445444E-5" maxValue="1.3646717318668378E-3"/>
    </cacheField>
    <cacheField name="15 - 24 years3" numFmtId="164">
      <sharedItems containsSemiMixedTypes="0" containsString="0" containsNumber="1" minValue="4.5335146000270918E-6" maxValue="1.061604488779791E-3"/>
    </cacheField>
    <cacheField name="25 - 34 years3" numFmtId="164">
      <sharedItems containsSemiMixedTypes="0" containsString="0" containsNumber="1" minValue="8.4314547249531646E-6" maxValue="1.1174033701608671E-3"/>
    </cacheField>
    <cacheField name="35 - 44 years3" numFmtId="164">
      <sharedItems containsSemiMixedTypes="0" containsString="0" containsNumber="1" minValue="1.1550272843028401E-5" maxValue="1.0651733950119452E-3"/>
    </cacheField>
    <cacheField name="45 - 54 years3" numFmtId="164">
      <sharedItems containsSemiMixedTypes="0" containsString="0" containsNumber="1" minValue="8.0542771539446337E-6" maxValue="8.5725042982536556E-4"/>
    </cacheField>
    <cacheField name="55 - 64 years3" numFmtId="164">
      <sharedItems containsSemiMixedTypes="0" containsString="0" containsNumber="1" minValue="5.7316847463177418E-5" maxValue="1.0567751987802278E-3"/>
    </cacheField>
    <cacheField name="Over 65 years3" numFmtId="164">
      <sharedItems containsSemiMixedTypes="0" containsString="0" containsNumber="1" minValue="5.3225522326570674E-4" maxValue="3.9325970174633662E-3"/>
    </cacheField>
    <cacheField name="Vulnerable Population3" numFmtId="164">
      <sharedItems containsSemiMixedTypes="0" containsString="0" containsNumber="1" minValue="4.6832954862590189E-4" maxValue="2.9946773802115071E-3" count="460">
        <n v="8.9569388998474891E-4"/>
        <n v="9.3687494679411238E-4"/>
        <n v="9.168424509614616E-4"/>
        <n v="8.8451898309270896E-4"/>
        <n v="9.4645150464186135E-4"/>
        <n v="9.7665744087589127E-4"/>
        <n v="1.0879424704943821E-3"/>
        <n v="8.6503830118497111E-4"/>
        <n v="1.070893985513798E-3"/>
        <n v="2.6022879836409773E-3"/>
        <n v="2.417859348829978E-3"/>
        <n v="2.9946773802115071E-3"/>
        <n v="2.7079154265435249E-3"/>
        <n v="2.4799470106966724E-3"/>
        <n v="2.6498616558035121E-3"/>
        <n v="2.4867721297060978E-3"/>
        <n v="2.0910294374297707E-3"/>
        <n v="2.2762436309731143E-3"/>
        <n v="6.7170146241130816E-4"/>
        <n v="5.5100478880116665E-4"/>
        <n v="5.0054009156033955E-4"/>
        <n v="5.0304602455184238E-4"/>
        <n v="5.5224595332852879E-4"/>
        <n v="4.8341342195614676E-4"/>
        <n v="5.1239392365221785E-4"/>
        <n v="5.3860249474870945E-4"/>
        <n v="5.2000680210917915E-4"/>
        <n v="1.0648770722624847E-3"/>
        <n v="1.0529476220762406E-3"/>
        <n v="1.2388473003855682E-3"/>
        <n v="1.1834613741184535E-3"/>
        <n v="1.2471915174199484E-3"/>
        <n v="1.1442083978013102E-3"/>
        <n v="1.0791120766846605E-3"/>
        <n v="1.1089102899109011E-3"/>
        <n v="1.0984384753480404E-3"/>
        <n v="7.9757516113957848E-4"/>
        <n v="8.1584677842926631E-4"/>
        <n v="8.0819576216083276E-4"/>
        <n v="7.6110700507261953E-4"/>
        <n v="8.3493913083132628E-4"/>
        <n v="6.9896586989013569E-4"/>
        <n v="7.5705854071803308E-4"/>
        <n v="6.9854135828263588E-4"/>
        <n v="7.4478731735111848E-4"/>
        <n v="7.1278289192499254E-4"/>
        <n v="6.3283866467990914E-4"/>
        <n v="6.8006997036936304E-4"/>
        <n v="6.1783535903517839E-4"/>
        <n v="6.291590545624481E-4"/>
        <n v="6.6924718514851554E-4"/>
        <n v="6.4020331786185413E-4"/>
        <n v="5.1465159076005066E-4"/>
        <n v="5.25685355007347E-4"/>
        <n v="1.0032912672373806E-3"/>
        <n v="8.9248145612935367E-4"/>
        <n v="9.6614803128897858E-4"/>
        <n v="8.5541798378429364E-4"/>
        <n v="8.7712918001157469E-4"/>
        <n v="9.5789798667333449E-4"/>
        <n v="1.0002128845472418E-3"/>
        <n v="7.6241282056911555E-4"/>
        <n v="9.2263877313979354E-4"/>
        <n v="1.5781925533345101E-3"/>
        <n v="1.5170461519363034E-3"/>
        <n v="1.4477516942643237E-3"/>
        <n v="1.3751411338915102E-3"/>
        <n v="1.4826924475280364E-3"/>
        <n v="1.5123213565956981E-3"/>
        <n v="1.5308510994592284E-3"/>
        <n v="1.5188384977758761E-3"/>
        <n v="1.3018480683076438E-3"/>
        <n v="2.3697590795289259E-3"/>
        <n v="2.687522647662761E-3"/>
        <n v="2.6200857266147756E-3"/>
        <n v="2.5626124934096705E-3"/>
        <n v="2.1026583120542434E-3"/>
        <n v="2.6752501023305834E-3"/>
        <n v="2.2640082085566456E-3"/>
        <n v="2.2164707269602857E-3"/>
        <n v="2.2532745428608483E-3"/>
        <n v="4.6832954862590189E-4"/>
        <n v="4.7780000665497313E-4"/>
        <n v="5.0503399583964772E-4"/>
        <n v="4.888886086020168E-4"/>
        <n v="5.127383164079877E-4"/>
        <n v="4.9620004947405867E-4"/>
        <n v="5.1426428183633873E-4"/>
        <n v="4.8536762716971092E-4"/>
        <n v="5.3018892971104102E-4"/>
        <n v="7.7170760927839494E-4"/>
        <n v="7.7537129560709139E-4"/>
        <n v="7.6680878191426392E-4"/>
        <n v="7.4366237860641984E-4"/>
        <n v="7.325980596897346E-4"/>
        <n v="7.3392882808158064E-4"/>
        <n v="7.0370059888794718E-4"/>
        <n v="6.5502236553205699E-4"/>
        <n v="6.7459581838344906E-4"/>
        <n v="1.2942934962600959E-3"/>
        <n v="1.2933527762958212E-3"/>
        <n v="1.4081242362000924E-3"/>
        <n v="1.6427475501292472E-3"/>
        <n v="1.7929993453457125E-3"/>
        <n v="1.5972629408069138E-3"/>
        <n v="1.9685129892698895E-3"/>
        <n v="1.7045792672847908E-3"/>
        <n v="1.9481524414112878E-3"/>
        <n v="8.88319113417072E-4"/>
        <n v="1.0425531012490305E-3"/>
        <n v="1.042679501653496E-3"/>
        <n v="8.3423335957385266E-4"/>
        <n v="1.0481706775684599E-3"/>
        <n v="9.1600940786444552E-4"/>
        <n v="9.5889601962826309E-4"/>
        <n v="9.9619699727510535E-4"/>
        <n v="9.6549394734074924E-4"/>
        <n v="8.6850820201628482E-4"/>
        <n v="8.4198769370534619E-4"/>
        <n v="8.9421649762233568E-4"/>
        <n v="8.7140327203008669E-4"/>
        <n v="9.2079958252521646E-4"/>
        <n v="9.1699423221399095E-4"/>
        <n v="8.5343522593136687E-4"/>
        <n v="7.5418044604117233E-4"/>
        <n v="8.4564765074909495E-4"/>
        <n v="8.7439617277634092E-4"/>
        <n v="8.5918482262399044E-4"/>
        <n v="7.3985036279795651E-4"/>
        <n v="7.2819197571066449E-4"/>
        <n v="8.2435362005223959E-4"/>
        <n v="7.4804506223454859E-4"/>
        <n v="7.8588944398644191E-4"/>
        <n v="6.9095851428085931E-4"/>
        <n v="7.2832887501030129E-4"/>
        <n v="1.0824974050477581E-3"/>
        <n v="1.0460802909277411E-3"/>
        <n v="1.1352446715309627E-3"/>
        <n v="1.1196515237082187E-3"/>
        <n v="1.2737873266777504E-3"/>
        <n v="1.0676695858246148E-3"/>
        <n v="1.0460115851903687E-3"/>
        <n v="9.0428470056514668E-4"/>
        <n v="1.0685375809133763E-3"/>
        <n v="1.0818076907872353E-3"/>
        <n v="1.0546697615765631E-3"/>
        <n v="1.1671807491853974E-3"/>
        <n v="1.2164301958626465E-3"/>
        <n v="1.3171099427580328E-3"/>
        <n v="1.1078861541485804E-3"/>
        <n v="1.1808323438869963E-3"/>
        <n v="9.7332127263849574E-4"/>
        <n v="1.0070789691802688E-3"/>
        <n v="1.087304607534762E-3"/>
        <n v="1.1123672131185217E-3"/>
        <n v="1.0794929340276231E-3"/>
        <n v="9.9765136660967405E-4"/>
        <n v="1.0443187517163016E-3"/>
        <n v="1.1082337860907894E-3"/>
        <n v="1.0421960630725103E-3"/>
        <n v="9.4434474742234142E-4"/>
        <n v="1.0271106642504078E-3"/>
        <n v="9.1487975993327902E-4"/>
        <n v="1.0027975240228843E-3"/>
        <n v="8.8785359137268343E-4"/>
        <n v="8.9658023149912966E-4"/>
        <n v="9.1636612231860127E-4"/>
        <n v="8.1875169961241568E-4"/>
        <n v="7.8401313424318489E-4"/>
        <n v="6.9418720436732978E-4"/>
        <n v="7.8971864732957483E-4"/>
        <n v="1.0718521484169106E-3"/>
        <n v="1.346651615346487E-3"/>
        <n v="1.4553210010786613E-3"/>
        <n v="1.1342186333448258E-3"/>
        <n v="1.2482303900345846E-3"/>
        <n v="1.0422697877550508E-3"/>
        <n v="1.3595715396810884E-3"/>
        <n v="1.0218277265336335E-3"/>
        <n v="1.2029088523155995E-3"/>
        <n v="8.1091082964602492E-4"/>
        <n v="8.4529312688867546E-4"/>
        <n v="9.1294932527636382E-4"/>
        <n v="8.1593005502345842E-4"/>
        <n v="9.236531611290517E-4"/>
        <n v="8.1144178003716191E-4"/>
        <n v="9.5576653716264036E-4"/>
        <n v="8.1609567010243174E-4"/>
        <n v="7.8449026890258899E-4"/>
        <n v="1.0131621797452586E-3"/>
        <n v="9.8806769669081531E-4"/>
        <n v="1.0989117102308159E-3"/>
        <n v="1.0318209377850553E-3"/>
        <n v="1.1611721043975917E-3"/>
        <n v="9.6785981955909513E-4"/>
        <n v="1.1145966570758131E-3"/>
        <n v="8.7232656947806343E-4"/>
        <n v="1.0034143071399354E-3"/>
        <n v="7.4917713823395419E-4"/>
        <n v="7.2027987555762444E-4"/>
        <n v="8.3042330145528765E-4"/>
        <n v="7.5426437419287085E-4"/>
        <n v="8.8322666589936807E-4"/>
        <n v="8.4117370397414511E-4"/>
        <n v="8.518271541008344E-4"/>
        <n v="7.3579309384681508E-4"/>
        <n v="7.7713252228957372E-4"/>
        <n v="6.3429966619010032E-4"/>
        <n v="6.5632779871061268E-4"/>
        <n v="7.322994371820236E-4"/>
        <n v="7.2055332334398643E-4"/>
        <n v="7.0961241973269281E-4"/>
        <n v="6.0881865152780286E-4"/>
        <n v="7.1534914331488199E-4"/>
        <n v="5.192423837103048E-4"/>
        <n v="6.988518021935309E-4"/>
        <n v="9.8360327992315258E-4"/>
        <n v="9.7324464053241894E-4"/>
        <n v="1.1128912531612471E-3"/>
        <n v="9.7408493392519473E-4"/>
        <n v="1.2429890048637484E-3"/>
        <n v="1.1754988061060041E-3"/>
        <n v="1.3325883278566951E-3"/>
        <n v="1.3347443352321833E-3"/>
        <n v="1.3827500422674685E-3"/>
        <n v="1.0506283772273224E-3"/>
        <n v="9.3729539106276398E-4"/>
        <n v="9.6425473185259307E-4"/>
        <n v="9.8433875545107428E-4"/>
        <n v="1.106436765630027E-3"/>
        <n v="9.9082523191365438E-4"/>
        <n v="1.0976159106371817E-3"/>
        <n v="8.6696068723294054E-4"/>
        <n v="1.0167322209709167E-3"/>
        <n v="1.3462444628071254E-3"/>
        <n v="1.6692118757184757E-3"/>
        <n v="1.4818990956434216E-3"/>
        <n v="1.2988632348968185E-3"/>
        <n v="1.5645331770401563E-3"/>
        <n v="1.5487175539800645E-3"/>
        <n v="1.2971334852171727E-3"/>
        <n v="1.2967659432615564E-3"/>
        <n v="1.4757596870731131E-3"/>
        <n v="9.2055597743069312E-4"/>
        <n v="1.0539777936241347E-3"/>
        <n v="1.0715512363222068E-3"/>
        <n v="1.1496442185977324E-3"/>
        <n v="1.2212764810247657E-3"/>
        <n v="1.0917142163227953E-3"/>
        <n v="1.3288195503710707E-3"/>
        <n v="1.0807803994465532E-3"/>
        <n v="1.2039235702714099E-3"/>
        <n v="9.4468800752508641E-4"/>
        <n v="8.5592293812764822E-4"/>
        <n v="8.4411222605911722E-4"/>
        <n v="9.6917176036096159E-4"/>
        <n v="8.5878148604521132E-4"/>
        <n v="1.1342637300491881E-3"/>
        <n v="1.0576793698341999E-3"/>
        <n v="8.2068994099891051E-4"/>
        <n v="9.3555289123470743E-4"/>
        <n v="1.41200542760195E-3"/>
        <n v="1.3848908922984326E-3"/>
        <n v="1.4519043923178221E-3"/>
        <n v="1.3171433163526155E-3"/>
        <n v="1.3808956151582011E-3"/>
        <n v="1.2756779215583732E-3"/>
        <n v="1.5398358263511739E-3"/>
        <n v="1.027660812567192E-3"/>
        <n v="1.1446188738084269E-3"/>
        <n v="7.0644233362319976E-4"/>
        <n v="6.2549818213841985E-4"/>
        <n v="6.6358707073732874E-4"/>
        <n v="6.2415819686104763E-4"/>
        <n v="7.1926218684826399E-4"/>
        <n v="6.4551008194908507E-4"/>
        <n v="7.3590953367672985E-4"/>
        <n v="6.3128146651693319E-4"/>
        <n v="6.7687023286356523E-4"/>
        <n v="8.6216137461406954E-4"/>
        <n v="9.9149771689266116E-4"/>
        <n v="9.8483853049954038E-4"/>
        <n v="1.0227823020034345E-3"/>
        <n v="9.5553060494139299E-4"/>
        <n v="8.8000580270492955E-4"/>
        <n v="8.4425474447009973E-4"/>
        <n v="8.5323507274524737E-4"/>
        <n v="7.3957932727864394E-4"/>
        <n v="1.0541637172584279E-3"/>
        <n v="1.1186801776611232E-3"/>
        <n v="1.1842322036934663E-3"/>
        <n v="1.0588407541133908E-3"/>
        <n v="1.134880914024794E-3"/>
        <n v="1.0590694977640086E-3"/>
        <n v="1.1146004239152049E-3"/>
        <n v="9.9084363982395915E-4"/>
        <n v="9.7566381274963743E-4"/>
        <n v="8.7873601155578538E-4"/>
        <n v="8.6622325791639934E-4"/>
        <n v="8.1456060294918307E-4"/>
        <n v="9.3632025774277637E-4"/>
        <n v="9.0773687682541189E-4"/>
        <n v="8.4576604380327141E-4"/>
        <n v="1.0341263695039251E-3"/>
        <n v="8.5561143853016188E-4"/>
        <n v="8.6623296816715092E-4"/>
        <n v="2.4437692597124917E-3"/>
        <n v="2.3190924636215223E-3"/>
        <n v="1.9427152364634127E-3"/>
        <n v="2.2879262463795158E-3"/>
        <n v="2.2587299398828761E-3"/>
        <n v="2.3246111879672597E-3"/>
        <n v="2.2365003886031247E-3"/>
        <n v="2.2877358788795763E-3"/>
        <n v="1.6802866609532422E-3"/>
        <n v="7.6399280219413351E-4"/>
        <n v="7.6309830102356082E-4"/>
        <n v="8.6959233526943979E-4"/>
        <n v="8.6602822511538155E-4"/>
        <n v="9.3156000474020097E-4"/>
        <n v="9.0848606852550408E-4"/>
        <n v="9.3731951449387279E-4"/>
        <n v="7.7780567736144971E-4"/>
        <n v="8.1590928762381699E-4"/>
        <n v="1.0315227662938842E-3"/>
        <n v="9.8162708383558702E-4"/>
        <n v="1.1115828337222894E-3"/>
        <n v="6.772201706755043E-4"/>
        <n v="8.9376898507124167E-4"/>
        <n v="8.3678326447654734E-4"/>
        <n v="8.915649995637875E-4"/>
        <n v="6.6301167864971208E-4"/>
        <n v="7.9782148579416205E-4"/>
        <n v="6.8017531448367845E-4"/>
        <n v="6.1801439305324616E-4"/>
        <n v="5.79086128585555E-4"/>
        <n v="5.558432343990646E-4"/>
        <n v="6.8094890018315622E-4"/>
        <n v="5.6194966935845696E-4"/>
        <n v="5.7960162682685215E-4"/>
        <n v="5.5574254105112124E-4"/>
        <n v="6.8762623019718173E-4"/>
        <n v="8.6712109248684392E-4"/>
        <n v="8.2184807143109067E-4"/>
        <n v="9.4732120720396763E-4"/>
        <n v="8.206393160801336E-4"/>
        <n v="9.7735062166778549E-4"/>
        <n v="8.3804027732942502E-4"/>
        <n v="9.93631471523758E-4"/>
        <n v="7.9769623119100262E-4"/>
        <n v="8.6831765017001956E-4"/>
        <n v="1.4491149233655765E-3"/>
        <n v="1.6782484938078369E-3"/>
        <n v="1.5310687728916314E-3"/>
        <n v="1.2711748762588915E-3"/>
        <n v="1.5222803401311554E-3"/>
        <n v="1.4937259333036529E-3"/>
        <n v="1.6948957819577593E-3"/>
        <n v="1.3506173925908829E-3"/>
        <n v="1.5441781812518078E-3"/>
        <n v="7.9972998729060376E-4"/>
        <n v="8.0678216550272137E-4"/>
        <n v="8.3511370544497832E-4"/>
        <n v="7.3992670932365181E-4"/>
        <n v="7.2737512757367834E-4"/>
        <n v="6.7054553326774348E-4"/>
        <n v="8.3180455356385264E-4"/>
        <n v="5.9930623963391403E-4"/>
        <n v="6.3376972906105822E-4"/>
        <n v="1.870186795978941E-3"/>
        <n v="2.0525958245154684E-3"/>
        <n v="1.9762526585215671E-3"/>
        <n v="1.9320409335754861E-3"/>
        <n v="1.7702360807184787E-3"/>
        <n v="2.3476890255765613E-3"/>
        <n v="2.7736328040612298E-3"/>
        <n v="1.8738625823159335E-3"/>
        <n v="1.8785300191585181E-3"/>
        <n v="1.0121762805739469E-3"/>
        <n v="1.0137812047449825E-3"/>
        <n v="1.0593796609751043E-3"/>
        <n v="1.0714557695151738E-3"/>
        <n v="1.1300019083631059E-3"/>
        <n v="1.0427901585314653E-3"/>
        <n v="1.2135419717059042E-3"/>
        <n v="1.0105536571970491E-3"/>
        <n v="1.0599287625782093E-3"/>
        <n v="6.0140460120944696E-4"/>
        <n v="5.973239660469566E-4"/>
        <n v="5.8012831810998569E-4"/>
        <n v="5.7329965360624019E-4"/>
        <n v="5.8599697114945846E-4"/>
        <n v="5.7047760861396771E-4"/>
        <n v="5.7341195718651377E-4"/>
        <n v="4.9094237963953472E-4"/>
        <n v="4.7528298256688446E-4"/>
        <n v="7.1218982533740433E-4"/>
        <n v="7.4851733808046421E-4"/>
        <n v="7.4059451613492562E-4"/>
        <n v="7.3648808147442322E-4"/>
        <n v="8.6775980140445328E-4"/>
        <n v="7.4361104052630847E-4"/>
        <n v="7.9429408851231149E-4"/>
        <n v="7.0516759559163084E-4"/>
        <n v="6.0375281001972744E-4"/>
        <n v="2.3134281428160712E-3"/>
        <n v="2.3590714921370407E-3"/>
        <n v="2.0362832903139515E-3"/>
        <n v="2.1101685899161666E-3"/>
        <n v="2.3820840271700128E-3"/>
        <n v="2.589490646994303E-3"/>
        <n v="2.192406478700175E-3"/>
        <n v="2.4463500095943651E-3"/>
        <n v="2.096115301641702E-3"/>
        <n v="8.0864497056418432E-4"/>
        <n v="8.2576922264544414E-4"/>
        <n v="8.9851554689351378E-4"/>
        <n v="8.9300629309182881E-4"/>
        <n v="9.2772422167581724E-4"/>
        <n v="9.3114830012956402E-4"/>
        <n v="8.5176814695292859E-4"/>
        <n v="7.1657724640658473E-4"/>
        <n v="7.2623601352292887E-4"/>
        <n v="5.3779037006833439E-4"/>
        <n v="5.1693522672583423E-4"/>
        <n v="5.8399699941371068E-4"/>
        <n v="5.2448007434499535E-4"/>
        <n v="5.790002540865338E-4"/>
        <n v="4.8731576949689019E-4"/>
        <n v="6.2036644378447479E-4"/>
        <n v="5.3544797922124379E-4"/>
        <n v="6.6751937485481103E-4"/>
        <n v="1.2569603552512194E-3"/>
        <n v="1.2920800715310291E-3"/>
        <n v="1.1757493104042388E-3"/>
        <n v="1.2842127058424119E-3"/>
        <n v="1.4388853068698433E-3"/>
        <n v="1.1149670312617858E-3"/>
        <n v="1.5554673171420503E-3"/>
        <n v="9.9133140322658062E-4"/>
        <n v="1.2424719223048126E-3"/>
        <n v="8.4384067395885216E-4"/>
        <n v="8.3495734458949322E-4"/>
        <n v="9.0122531125096583E-4"/>
        <n v="8.8318337467816962E-4"/>
        <n v="9.8244717078694471E-4"/>
        <n v="8.2291795580852374E-4"/>
        <n v="9.1916964835037725E-4"/>
        <n v="7.2902341236950679E-4"/>
        <n v="8.3447282634126554E-4"/>
        <n v="2.5863399968550512E-3"/>
        <n v="2.4518613749252467E-3"/>
        <n v="2.4808606706910505E-3"/>
        <n v="2.4688543082211066E-3"/>
        <n v="2.5472686359631182E-3"/>
        <n v="2.7700639323192263E-3"/>
        <n v="2.7183244454138849E-3"/>
        <n v="2.6012036726713759E-3"/>
        <n v="2.4588015150556392E-3"/>
        <n v="8.3570250136661447E-4"/>
      </sharedItems>
    </cacheField>
    <cacheField name="Total Population2" numFmtId="164">
      <sharedItems containsSemiMixedTypes="0" containsString="0" containsNumber="1" minValue="1.189406369057565E-4" maxValue="1.3857365179792943E-3" count="460">
        <n v="2.6848766338035464E-4"/>
        <n v="2.7585018989748777E-4"/>
        <n v="2.6818986657183708E-4"/>
        <n v="2.5910471008582447E-4"/>
        <n v="2.8939733435770802E-4"/>
        <n v="2.9742793642943975E-4"/>
        <n v="3.2609877993998692E-4"/>
        <n v="2.8767040674878734E-4"/>
        <n v="3.3201745562722778E-4"/>
        <n v="9.6173269979008761E-4"/>
        <n v="9.4349419217018495E-4"/>
        <n v="9.4651442307692308E-4"/>
        <n v="9.7763766642401206E-4"/>
        <n v="8.9279373421124715E-4"/>
        <n v="1.0439511398990158E-3"/>
        <n v="9.3047321839367686E-4"/>
        <n v="9.5594917608326612E-4"/>
        <n v="9.0764269562711229E-4"/>
        <n v="2.1202033561190634E-4"/>
        <n v="1.8313329542602184E-4"/>
        <n v="1.7066168956670626E-4"/>
        <n v="1.6955288732032971E-4"/>
        <n v="1.8466938153837784E-4"/>
        <n v="1.6936929480296833E-4"/>
        <n v="1.7569327939478111E-4"/>
        <n v="1.8529643588605037E-4"/>
        <n v="1.729354276021257E-4"/>
        <n v="3.5586649439439802E-4"/>
        <n v="3.469844281528219E-4"/>
        <n v="3.9250992059984004E-4"/>
        <n v="3.783437467095694E-4"/>
        <n v="3.9888426170504892E-4"/>
        <n v="4.0953137252117415E-4"/>
        <n v="3.6773822005206765E-4"/>
        <n v="3.9105351797760979E-4"/>
        <n v="3.7593020454879111E-4"/>
        <n v="1.8185810732558773E-4"/>
        <n v="1.6804672462918354E-4"/>
        <n v="1.7339184943073778E-4"/>
        <n v="1.6196624826145768E-4"/>
        <n v="1.8101512033859117E-4"/>
        <n v="1.6341648271135664E-4"/>
        <n v="1.6684823936299499E-4"/>
        <n v="1.6009013372672383E-4"/>
        <n v="1.7058041993259855E-4"/>
        <n v="2.1081055522875216E-4"/>
        <n v="1.8177515300784233E-4"/>
        <n v="2.0560263122800421E-4"/>
        <n v="1.9051534502491645E-4"/>
        <n v="1.8315199049504324E-4"/>
        <n v="2.0017490009110041E-4"/>
        <n v="1.8828707192294951E-4"/>
        <n v="1.6703274836793889E-4"/>
        <n v="1.754180686679245E-4"/>
        <n v="3.0963056952279403E-4"/>
        <n v="2.7722650533569364E-4"/>
        <n v="2.9369013077501591E-4"/>
        <n v="2.6034281830338783E-4"/>
        <n v="2.7988919401678947E-4"/>
        <n v="3.0845870035881988E-4"/>
        <n v="3.00009295278722E-4"/>
        <n v="2.5664819134084052E-4"/>
        <n v="2.9489678334378454E-4"/>
        <n v="8.3465303438631582E-4"/>
        <n v="7.2054448199092682E-4"/>
        <n v="7.5545318210799503E-4"/>
        <n v="6.6545869434560083E-4"/>
        <n v="7.2651539001767859E-4"/>
        <n v="7.3059559897934703E-4"/>
        <n v="7.4693400859621737E-4"/>
        <n v="7.767239580825831E-4"/>
        <n v="6.5908541831791233E-4"/>
        <n v="1.1097270207483265E-3"/>
        <n v="1.0660506502395619E-3"/>
        <n v="1.0775227079492555E-3"/>
        <n v="9.9709620492638169E-4"/>
        <n v="1.0930443950394836E-3"/>
        <n v="1.0556446217352335E-3"/>
        <n v="9.9770805147308657E-4"/>
        <n v="9.6812031398660716E-4"/>
        <n v="9.7711004460202477E-4"/>
        <n v="1.4427282435593077E-4"/>
        <n v="1.3626916538514553E-4"/>
        <n v="1.4778409663433691E-4"/>
        <n v="1.4080831169813534E-4"/>
        <n v="1.5803747165690375E-4"/>
        <n v="1.5554975342725431E-4"/>
        <n v="1.5654429100462559E-4"/>
        <n v="1.5195239187565238E-4"/>
        <n v="1.6543365399278683E-4"/>
        <n v="1.8636155594842398E-4"/>
        <n v="1.7870841204507446E-4"/>
        <n v="1.8793559255817359E-4"/>
        <n v="1.8365974197498969E-4"/>
        <n v="1.8642881630630712E-4"/>
        <n v="1.8999990716273276E-4"/>
        <n v="1.8304721174866153E-4"/>
        <n v="1.7597916740861642E-4"/>
        <n v="1.7688273144505365E-4"/>
        <n v="5.5926970000179659E-4"/>
        <n v="5.2714812862414342E-4"/>
        <n v="5.7331529221999269E-4"/>
        <n v="6.0980531726754388E-4"/>
        <n v="6.5756108052180556E-4"/>
        <n v="5.9881875273170616E-4"/>
        <n v="7.0615141080945007E-4"/>
        <n v="6.5220174679717308E-4"/>
        <n v="7.2591298329134006E-4"/>
        <n v="4.4072870729432883E-4"/>
        <n v="4.7377353624967268E-4"/>
        <n v="4.8384987576827513E-4"/>
        <n v="4.1200020567466825E-4"/>
        <n v="4.5893999665289206E-4"/>
        <n v="4.6008296691340286E-4"/>
        <n v="4.3123807778322064E-4"/>
        <n v="4.5714972153909297E-4"/>
        <n v="4.5823558317754226E-4"/>
        <n v="2.075863178559509E-4"/>
        <n v="1.9677529466096419E-4"/>
        <n v="2.1281219930652275E-4"/>
        <n v="2.1237460169915435E-4"/>
        <n v="2.1796327390376279E-4"/>
        <n v="2.2097124626588454E-4"/>
        <n v="2.1119459188423054E-4"/>
        <n v="1.9891935021475995E-4"/>
        <n v="2.1919499716639631E-4"/>
        <n v="2.3003659931171915E-4"/>
        <n v="2.3015558642303313E-4"/>
        <n v="2.0007009802944836E-4"/>
        <n v="2.0721846490818238E-4"/>
        <n v="2.2873789893120629E-4"/>
        <n v="2.2044361668820795E-4"/>
        <n v="2.2478479074557073E-4"/>
        <n v="2.0395994845258679E-4"/>
        <n v="2.2072186010312287E-4"/>
        <n v="3.7150400948764086E-4"/>
        <n v="3.6249691739657545E-4"/>
        <n v="3.7395985812061579E-4"/>
        <n v="3.7148959221249743E-4"/>
        <n v="4.1303546911592635E-4"/>
        <n v="3.6452608846937706E-4"/>
        <n v="3.6343488289281576E-4"/>
        <n v="3.2915571924556629E-4"/>
        <n v="3.7806700279303577E-4"/>
        <n v="3.5649876273958814E-4"/>
        <n v="3.5512053391950822E-4"/>
        <n v="3.7864528400042581E-4"/>
        <n v="3.849558810367714E-4"/>
        <n v="4.2889911776274845E-4"/>
        <n v="3.7572886993390402E-4"/>
        <n v="3.8882960482119799E-4"/>
        <n v="3.322817764053677E-4"/>
        <n v="3.5102801851866178E-4"/>
        <n v="3.0409062042035753E-4"/>
        <n v="3.0009005181637566E-4"/>
        <n v="3.1523416922682077E-4"/>
        <n v="2.9528931191145046E-4"/>
        <n v="3.0721140931402478E-4"/>
        <n v="3.4309530011535745E-4"/>
        <n v="3.0693010011089089E-4"/>
        <n v="3.0328943280437685E-4"/>
        <n v="3.267156688718688E-4"/>
        <n v="2.6339972426899774E-4"/>
        <n v="2.747664033281335E-4"/>
        <n v="2.5888332603264436E-4"/>
        <n v="2.4213903158067538E-4"/>
        <n v="2.8476509075847135E-4"/>
        <n v="2.6490374939657077E-4"/>
        <n v="2.4606820600556797E-4"/>
        <n v="2.322980931249806E-4"/>
        <n v="2.5871244746129466E-4"/>
        <n v="4.8542214254242697E-4"/>
        <n v="5.5134390075809781E-4"/>
        <n v="5.9082972061657029E-4"/>
        <n v="5.0851902791289154E-4"/>
        <n v="5.4128523247410265E-4"/>
        <n v="5.3065971163725461E-4"/>
        <n v="5.9516264171827324E-4"/>
        <n v="5.5271193097594044E-4"/>
        <n v="5.7428274980093137E-4"/>
        <n v="2.2900554828469345E-4"/>
        <n v="2.2031671185646234E-4"/>
        <n v="2.3807582837853355E-4"/>
        <n v="2.2297137531509831E-4"/>
        <n v="2.4441187917572868E-4"/>
        <n v="2.2521237220981234E-4"/>
        <n v="2.5665260585866061E-4"/>
        <n v="2.2878371264085294E-4"/>
        <n v="2.2546078865339449E-4"/>
        <n v="2.5755716018120229E-4"/>
        <n v="2.4364575574651947E-4"/>
        <n v="2.7504976158514665E-4"/>
        <n v="2.6084907520063376E-4"/>
        <n v="2.946226967272657E-4"/>
        <n v="2.6437179927991732E-4"/>
        <n v="2.7599454469721187E-4"/>
        <n v="2.3450289613301609E-4"/>
        <n v="2.6786595007356718E-4"/>
        <n v="1.9374088061475109E-4"/>
        <n v="1.8053317060525508E-4"/>
        <n v="2.1050626096344506E-4"/>
        <n v="1.962478916646188E-4"/>
        <n v="2.2467182931366051E-4"/>
        <n v="2.2379441272940979E-4"/>
        <n v="2.2588672211492229E-4"/>
        <n v="2.0624000164576404E-4"/>
        <n v="2.1704469927216212E-4"/>
        <n v="1.9326957565430166E-4"/>
        <n v="1.9872186837573849E-4"/>
        <n v="2.267358161400257E-4"/>
        <n v="2.1779794749280979E-4"/>
        <n v="2.1017987235859192E-4"/>
        <n v="1.9317111089260539E-4"/>
        <n v="2.1464566580717831E-4"/>
        <n v="1.8438544024814663E-4"/>
        <n v="2.1286638281776648E-4"/>
        <n v="3.2132884362680682E-4"/>
        <n v="3.3319910844425792E-4"/>
        <n v="3.6474287806834496E-4"/>
        <n v="3.3681881622713423E-4"/>
        <n v="3.949092670142153E-4"/>
        <n v="4.1533390424672398E-4"/>
        <n v="4.1200342122982292E-4"/>
        <n v="4.1501377224117307E-4"/>
        <n v="4.6771380478208844E-4"/>
        <n v="2.8626968644307319E-4"/>
        <n v="2.6162942807807021E-4"/>
        <n v="2.589193274148792E-4"/>
        <n v="2.8114338572508748E-4"/>
        <n v="2.9711674457887836E-4"/>
        <n v="2.9236585637908353E-4"/>
        <n v="3.0051526368602566E-4"/>
        <n v="2.5479665080880626E-4"/>
        <n v="2.9019986438184555E-4"/>
        <n v="6.6850336277449152E-4"/>
        <n v="7.5920671428769454E-4"/>
        <n v="6.9681872944547558E-4"/>
        <n v="6.7445822342465439E-4"/>
        <n v="7.2821788279053097E-4"/>
        <n v="7.1207629485601045E-4"/>
        <n v="7.4793843551476788E-4"/>
        <n v="6.7412002506289496E-4"/>
        <n v="7.9805190936711875E-4"/>
        <n v="4.0998639328866096E-4"/>
        <n v="4.3761131017947246E-4"/>
        <n v="4.1008050346152806E-4"/>
        <n v="4.6103221946541378E-4"/>
        <n v="4.5215687524817905E-4"/>
        <n v="4.6521666147094796E-4"/>
        <n v="4.8610185106615105E-4"/>
        <n v="4.4176377949246745E-4"/>
        <n v="4.6323388854944465E-4"/>
        <n v="3.3255605423622366E-4"/>
        <n v="2.9544329975988586E-4"/>
        <n v="2.9355230910945676E-4"/>
        <n v="3.2403630105632086E-4"/>
        <n v="3.0974852750174231E-4"/>
        <n v="3.7453183520599252E-4"/>
        <n v="3.3201472637858797E-4"/>
        <n v="3.2576892455134991E-4"/>
        <n v="3.4944431258982227E-4"/>
        <n v="5.397519725653955E-4"/>
        <n v="5.6166991009476083E-4"/>
        <n v="6.1961520143865407E-4"/>
        <n v="5.6168091362713798E-4"/>
        <n v="5.9052238110146452E-4"/>
        <n v="5.2043469209831438E-4"/>
        <n v="6.0490770538343755E-4"/>
        <n v="4.7231531680154394E-4"/>
        <n v="5.246530647169688E-4"/>
        <n v="1.8623097634970639E-4"/>
        <n v="1.6900613272118105E-4"/>
        <n v="1.7445319718900718E-4"/>
        <n v="1.6966329341469894E-4"/>
        <n v="1.9451098602124946E-4"/>
        <n v="1.73758734982321E-4"/>
        <n v="1.9540872598788938E-4"/>
        <n v="1.8111046133794422E-4"/>
        <n v="1.9463935971686223E-4"/>
        <n v="3.7865293201551256E-4"/>
        <n v="3.8009031550013343E-4"/>
        <n v="3.8312761841287389E-4"/>
        <n v="3.8587651951375559E-4"/>
        <n v="3.8528921051009311E-4"/>
        <n v="3.8822850827481336E-4"/>
        <n v="3.7034362524113602E-4"/>
        <n v="3.6640725839170903E-4"/>
        <n v="3.2231481357894513E-4"/>
        <n v="2.4454414294639964E-4"/>
        <n v="2.555935198748273E-4"/>
        <n v="2.6998799596636164E-4"/>
        <n v="2.4354788618077141E-4"/>
        <n v="2.6364063629734483E-4"/>
        <n v="2.5344610822041147E-4"/>
        <n v="2.6232619674045114E-4"/>
        <n v="2.4644396572561335E-4"/>
        <n v="2.4289854527598909E-4"/>
        <n v="2.2116458186196522E-4"/>
        <n v="2.1713971304401815E-4"/>
        <n v="2.0566450492576192E-4"/>
        <n v="2.3218029619648603E-4"/>
        <n v="2.3215659879828913E-4"/>
        <n v="2.3111522722601892E-4"/>
        <n v="2.6820942160522956E-4"/>
        <n v="2.3430798815382898E-4"/>
        <n v="2.4165163107242295E-4"/>
        <n v="1.1138087863880842E-3"/>
        <n v="1.1580381471389645E-3"/>
        <n v="9.4028431389010575E-4"/>
        <n v="1.0169591523994802E-3"/>
        <n v="1.0682149499824059E-3"/>
        <n v="1.0281643594168839E-3"/>
        <n v="1.0167003007098472E-3"/>
        <n v="1.1504993694209562E-3"/>
        <n v="8.9170783624217061E-4"/>
        <n v="1.9984653393351347E-4"/>
        <n v="1.9814654750836616E-4"/>
        <n v="2.2435065017483683E-4"/>
        <n v="2.2109973236679245E-4"/>
        <n v="2.4374858418661779E-4"/>
        <n v="2.4372246080692363E-4"/>
        <n v="2.5002168741810146E-4"/>
        <n v="2.1288228093687556E-4"/>
        <n v="2.3076746460369701E-4"/>
        <n v="3.25473714859925E-4"/>
        <n v="3.1671216810915922E-4"/>
        <n v="3.3816491071194949E-4"/>
        <n v="2.4998898697165504E-4"/>
        <n v="3.0130209068042501E-4"/>
        <n v="2.880928144130074E-4"/>
        <n v="3.0031386494636374E-4"/>
        <n v="2.4235635606253581E-4"/>
        <n v="2.8202500696635478E-4"/>
        <n v="2.4169776303713134E-4"/>
        <n v="2.189337182163241E-4"/>
        <n v="2.0398262730157951E-4"/>
        <n v="2.1405323224450143E-4"/>
        <n v="2.4904398175128894E-4"/>
        <n v="2.3163685033966816E-4"/>
        <n v="2.2261893039148109E-4"/>
        <n v="2.1503094000283851E-4"/>
        <n v="2.3949894165979405E-4"/>
        <n v="2.2394267578820952E-4"/>
        <n v="2.0956074919998928E-4"/>
        <n v="2.4436864609534727E-4"/>
        <n v="2.1092695105250726E-4"/>
        <n v="2.518674072686438E-4"/>
        <n v="2.2543015190634768E-4"/>
        <n v="2.5957470661534555E-4"/>
        <n v="2.1796135475073437E-4"/>
        <n v="2.3849470926161253E-4"/>
        <n v="6.6295876320834207E-4"/>
        <n v="6.7683400716970739E-4"/>
        <n v="6.5941844037576411E-4"/>
        <n v="6.1664406905273398E-4"/>
        <n v="6.6083798059323286E-4"/>
        <n v="6.4467003148344364E-4"/>
        <n v="7.2976561143255167E-4"/>
        <n v="6.3348098750961365E-4"/>
        <n v="6.6279217299254449E-4"/>
        <n v="2.4440902945447994E-4"/>
        <n v="2.3919710401288977E-4"/>
        <n v="2.6372383554814E-4"/>
        <n v="2.3671273143527409E-4"/>
        <n v="2.3885673979228032E-4"/>
        <n v="2.3086134605770239E-4"/>
        <n v="2.6024629340873096E-4"/>
        <n v="2.1622526487594947E-4"/>
        <n v="2.2864082004996319E-4"/>
        <n v="9.1618263166789711E-4"/>
        <n v="9.4268963557943123E-4"/>
        <n v="9.2183588970873385E-4"/>
        <n v="9.2300318395015235E-4"/>
        <n v="1.0048590320005549E-3"/>
        <n v="1.1482366844833606E-3"/>
        <n v="1.313230087089748E-3"/>
        <n v="9.6660403965168778E-4"/>
        <n v="9.1813823823183268E-4"/>
        <n v="2.724474399352467E-4"/>
        <n v="2.7682389307917457E-4"/>
        <n v="2.8313667225708937E-4"/>
        <n v="2.7697459124278599E-4"/>
        <n v="3.1249932399973177E-4"/>
        <n v="3.0533076660597405E-4"/>
        <n v="3.2530147358197367E-4"/>
        <n v="3.0415465499753749E-4"/>
        <n v="3.0588072366995883E-4"/>
        <n v="1.4817768219837167E-4"/>
        <n v="1.3587819350712111E-4"/>
        <n v="1.325477439620634E-4"/>
        <n v="1.3014472821294394E-4"/>
        <n v="1.4087982502995281E-4"/>
        <n v="1.426543161014235E-4"/>
        <n v="1.3470758949170612E-4"/>
        <n v="1.1951019489957686E-4"/>
        <n v="1.189406369057565E-4"/>
        <n v="2.7770601911650738E-4"/>
        <n v="2.869435056437871E-4"/>
        <n v="2.8781534860779765E-4"/>
        <n v="2.8116025952694423E-4"/>
        <n v="3.0999944694934346E-4"/>
        <n v="2.7723760308083441E-4"/>
        <n v="2.8104089639335557E-4"/>
        <n v="2.7435118899424039E-4"/>
        <n v="2.3719239111776914E-4"/>
        <n v="1.0460756849458588E-3"/>
        <n v="1.1431822703774422E-3"/>
        <n v="9.9688134551779431E-4"/>
        <n v="1.1321263309223236E-3"/>
        <n v="1.2526722424333345E-3"/>
        <n v="1.2420106617544446E-3"/>
        <n v="1.0354170698664601E-3"/>
        <n v="1.3195657971729845E-3"/>
        <n v="1.1165531985765221E-3"/>
        <n v="1.969067665994553E-4"/>
        <n v="2.0299503534043731E-4"/>
        <n v="2.1953007665237011E-4"/>
        <n v="2.2465671284610208E-4"/>
        <n v="2.2850189964301326E-4"/>
        <n v="2.3768716055261278E-4"/>
        <n v="2.199813545693434E-4"/>
        <n v="1.9162111847949024E-4"/>
        <n v="2.0234636156814275E-4"/>
        <n v="1.6966309425581389E-4"/>
        <n v="1.4859563367323821E-4"/>
        <n v="1.6294267224172001E-4"/>
        <n v="1.5922697984884171E-4"/>
        <n v="1.5904166626094814E-4"/>
        <n v="1.5345580886078208E-4"/>
        <n v="1.7682966919642173E-4"/>
        <n v="1.6502406205938828E-4"/>
        <n v="1.8880318278871906E-4"/>
        <n v="5.0735438110948643E-4"/>
        <n v="4.6676698111823144E-4"/>
        <n v="4.6044707134653632E-4"/>
        <n v="5.0371512418168811E-4"/>
        <n v="5.491953907358516E-4"/>
        <n v="4.9632217983730585E-4"/>
        <n v="5.68423303269477E-4"/>
        <n v="4.3778473804100226E-4"/>
        <n v="5.2258526078161527E-4"/>
        <n v="2.3341703247836383E-4"/>
        <n v="2.3215446034220979E-4"/>
        <n v="2.4936232124275992E-4"/>
        <n v="2.3459679261859752E-4"/>
        <n v="2.6921060678869425E-4"/>
        <n v="2.3879342458426066E-4"/>
        <n v="2.5865346077593088E-4"/>
        <n v="2.2560949038180958E-4"/>
        <n v="2.4952853062214496E-4"/>
        <n v="1.2244285037714708E-3"/>
        <n v="1.2014782273918438E-3"/>
        <n v="1.2399209314858889E-3"/>
        <n v="1.132116575865203E-3"/>
        <n v="1.237231649067364E-3"/>
        <n v="1.2368423967421202E-3"/>
        <n v="1.3857365179792943E-3"/>
        <n v="1.315929066322825E-3"/>
        <n v="1.207325920770621E-3"/>
        <n v="2.4013268804484608E-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3">
  <r>
    <x v="0"/>
    <x v="0"/>
    <x v="0"/>
    <x v="0"/>
    <n v="601454.68900000001"/>
    <x v="0"/>
    <n v="665153.42000000027"/>
    <x v="0"/>
    <n v="626542.17599999998"/>
    <x v="0"/>
    <n v="4633360"/>
    <n v="108"/>
    <n v="80"/>
    <x v="0"/>
    <n v="47"/>
    <x v="0"/>
    <n v="62"/>
    <x v="0"/>
    <x v="0"/>
    <n v="58"/>
    <x v="0"/>
    <x v="0"/>
    <x v="0"/>
    <n v="1.2911881932098894E-4"/>
    <n v="7.3121126936714944E-5"/>
    <n v="7.8143874941176151E-5"/>
    <n v="6.3361571542359086E-5"/>
    <n v="9.3211578164929194E-5"/>
    <n v="1.3690849353273466E-4"/>
    <n v="1.1635290135679549E-3"/>
    <n v="8.9569388998474891E-4"/>
    <n v="2.6848766338035464E-4"/>
  </r>
  <r>
    <x v="1"/>
    <x v="1"/>
    <x v="1"/>
    <x v="1"/>
    <n v="595517.90399999998"/>
    <x v="1"/>
    <n v="682985.55800000008"/>
    <x v="1"/>
    <n v="633101.50099999993"/>
    <x v="1"/>
    <n v="4690952"/>
    <n v="119"/>
    <n v="45"/>
    <x v="1"/>
    <n v="68"/>
    <x v="1"/>
    <n v="59"/>
    <x v="1"/>
    <x v="1"/>
    <n v="50"/>
    <x v="1"/>
    <x v="1"/>
    <x v="1"/>
    <n v="7.1957986782536301E-5"/>
    <n v="8.9612257484793234E-5"/>
    <n v="1.1418632343923618E-4"/>
    <n v="8.5526799566063607E-5"/>
    <n v="8.6385428372410752E-5"/>
    <n v="1.4787189859588617E-4"/>
    <n v="1.1957008454478457E-3"/>
    <n v="9.3687494679411238E-4"/>
    <n v="2.7585018989748777E-4"/>
  </r>
  <r>
    <x v="2"/>
    <x v="2"/>
    <x v="2"/>
    <x v="2"/>
    <n v="600455.63200000022"/>
    <x v="2"/>
    <n v="685075.27399999986"/>
    <x v="2"/>
    <n v="644082.43099999975"/>
    <x v="2"/>
    <n v="4724265"/>
    <n v="96"/>
    <n v="54"/>
    <x v="2"/>
    <n v="51"/>
    <x v="2"/>
    <n v="71"/>
    <x v="2"/>
    <x v="2"/>
    <n v="56"/>
    <x v="2"/>
    <x v="2"/>
    <x v="2"/>
    <n v="8.6411187276207423E-5"/>
    <n v="7.4198599660216418E-5"/>
    <n v="8.4935501112928157E-5"/>
    <n v="7.5570087393944088E-5"/>
    <n v="1.0363824632795025E-4"/>
    <n v="1.2250416918438981E-4"/>
    <n v="1.198604344480249E-3"/>
    <n v="9.168424509614616E-4"/>
    <n v="2.6818986657183708E-4"/>
  </r>
  <r>
    <x v="3"/>
    <x v="3"/>
    <x v="3"/>
    <x v="3"/>
    <n v="603676.54700000002"/>
    <x v="3"/>
    <n v="684826.67400000023"/>
    <x v="3"/>
    <n v="658126.88800000004"/>
    <x v="3"/>
    <n v="4750975"/>
    <n v="98"/>
    <n v="42"/>
    <x v="3"/>
    <n v="56"/>
    <x v="0"/>
    <n v="52"/>
    <x v="3"/>
    <x v="3"/>
    <n v="55"/>
    <x v="3"/>
    <x v="3"/>
    <x v="3"/>
    <n v="6.7299316239107242E-5"/>
    <n v="8.7511214246917038E-5"/>
    <n v="9.2764909086322342E-5"/>
    <n v="6.4929961714129246E-5"/>
    <n v="7.5931621787266981E-5"/>
    <n v="1.3116135355587034E-4"/>
    <n v="1.1426367980273129E-3"/>
    <n v="8.8451898309270896E-4"/>
    <n v="2.5910471008582447E-4"/>
  </r>
  <r>
    <x v="4"/>
    <x v="4"/>
    <x v="4"/>
    <x v="4"/>
    <n v="593373.64399999997"/>
    <x v="4"/>
    <n v="659090.59900000005"/>
    <x v="4"/>
    <n v="658993.38099999994"/>
    <x v="4"/>
    <n v="4644134"/>
    <n v="108"/>
    <n v="66"/>
    <x v="4"/>
    <n v="45"/>
    <x v="3"/>
    <n v="64"/>
    <x v="4"/>
    <x v="4"/>
    <n v="61"/>
    <x v="4"/>
    <x v="4"/>
    <x v="4"/>
    <n v="1.0914259613802429E-4"/>
    <n v="9.8233386049247236E-5"/>
    <n v="7.5837544277581703E-5"/>
    <n v="7.4114897283178465E-5"/>
    <n v="9.7103493961381776E-5"/>
    <n v="1.7144508962412938E-4"/>
    <n v="1.2003155461132015E-3"/>
    <n v="9.4645150464186135E-4"/>
    <n v="2.8939733435770802E-4"/>
  </r>
  <r>
    <x v="5"/>
    <x v="5"/>
    <x v="5"/>
    <x v="5"/>
    <n v="583109.21900000016"/>
    <x v="5"/>
    <n v="630741.91700000002"/>
    <x v="5"/>
    <n v="646890.23499999999"/>
    <x v="5"/>
    <n v="4505293"/>
    <n v="124"/>
    <n v="73"/>
    <x v="5"/>
    <n v="41"/>
    <x v="4"/>
    <n v="57"/>
    <x v="5"/>
    <x v="5"/>
    <n v="47"/>
    <x v="5"/>
    <x v="5"/>
    <x v="5"/>
    <n v="1.247409598043463E-4"/>
    <n v="1.009305920441549E-4"/>
    <n v="7.0312728154620354E-5"/>
    <n v="1.0482883108179874E-4"/>
    <n v="9.0369766878835799E-5"/>
    <n v="1.6106597890653326E-4"/>
    <n v="1.2088604181820738E-3"/>
    <n v="9.7665744087589127E-4"/>
    <n v="2.9742793642943975E-4"/>
  </r>
  <r>
    <x v="6"/>
    <x v="6"/>
    <x v="6"/>
    <x v="6"/>
    <n v="573314.70200000005"/>
    <x v="6"/>
    <n v="605333.52600000007"/>
    <x v="6"/>
    <n v="643878.32300000021"/>
    <x v="6"/>
    <n v="4394374"/>
    <n v="113"/>
    <n v="54"/>
    <x v="4"/>
    <n v="44"/>
    <x v="5"/>
    <n v="54"/>
    <x v="6"/>
    <x v="6"/>
    <n v="58"/>
    <x v="6"/>
    <x v="6"/>
    <x v="6"/>
    <n v="9.4914437842041845E-5"/>
    <n v="1.0626706379289659E-4"/>
    <n v="7.674668004589213E-5"/>
    <n v="8.27031717220107E-5"/>
    <n v="8.9207020065166517E-5"/>
    <n v="2.0731292369257628E-4"/>
    <n v="1.3698240311780146E-3"/>
    <n v="1.0879424704943821E-3"/>
    <n v="3.2609877993998692E-4"/>
  </r>
  <r>
    <x v="7"/>
    <x v="7"/>
    <x v="7"/>
    <x v="7"/>
    <n v="590616.87599999993"/>
    <x v="7"/>
    <n v="616254.8600000001"/>
    <x v="7"/>
    <n v="691297.9430000002"/>
    <x v="7"/>
    <n v="4543394"/>
    <n v="79"/>
    <n v="65"/>
    <x v="6"/>
    <n v="49"/>
    <x v="6"/>
    <n v="56"/>
    <x v="7"/>
    <x v="1"/>
    <n v="53"/>
    <x v="7"/>
    <x v="7"/>
    <x v="7"/>
    <n v="1.1170725549795186E-4"/>
    <n v="1.2122051868138579E-4"/>
    <n v="8.2964104127630794E-5"/>
    <n v="7.5252375773942457E-5"/>
    <n v="9.0871494303509411E-5"/>
    <n v="2.1891342406813941E-4"/>
    <n v="1.095041591929053E-3"/>
    <n v="8.6503830118497111E-4"/>
    <n v="2.8767040674878734E-4"/>
  </r>
  <r>
    <x v="8"/>
    <x v="8"/>
    <x v="8"/>
    <x v="8"/>
    <n v="596730"/>
    <x v="8"/>
    <n v="614255"/>
    <x v="8"/>
    <n v="719062"/>
    <x v="8"/>
    <n v="4593132"/>
    <n v="126"/>
    <n v="70"/>
    <x v="7"/>
    <n v="64"/>
    <x v="1"/>
    <n v="58"/>
    <x v="8"/>
    <x v="7"/>
    <n v="45"/>
    <x v="8"/>
    <x v="8"/>
    <x v="8"/>
    <n v="1.1989175487274346E-4"/>
    <n v="8.5708707845997325E-5"/>
    <n v="1.0725118562834113E-4"/>
    <n v="9.475462937779548E-5"/>
    <n v="9.4423325817453665E-5"/>
    <n v="1.89078870767909E-4"/>
    <n v="1.3072586230394598E-3"/>
    <n v="1.070893985513798E-3"/>
    <n v="3.3201745562722778E-4"/>
  </r>
  <r>
    <x v="9"/>
    <x v="9"/>
    <x v="9"/>
    <x v="9"/>
    <n v="97175.08600000001"/>
    <x v="9"/>
    <n v="107008.77699999999"/>
    <x v="9"/>
    <n v="47808.708999999988"/>
    <x v="9"/>
    <n v="683142"/>
    <n v="106"/>
    <n v="72"/>
    <x v="4"/>
    <n v="49"/>
    <x v="7"/>
    <n v="51"/>
    <x v="9"/>
    <x v="8"/>
    <n v="65"/>
    <x v="9"/>
    <x v="9"/>
    <x v="9"/>
    <n v="7.3400483425778364E-4"/>
    <n v="5.7094263525020558E-4"/>
    <n v="5.0424447270363095E-4"/>
    <n v="4.9901929712820113E-4"/>
    <n v="4.7659641974975571E-4"/>
    <n v="6.5923308890045715E-4"/>
    <n v="3.2211704357045083E-3"/>
    <n v="2.6022879836409773E-3"/>
    <n v="9.6173269979008761E-4"/>
  </r>
  <r>
    <x v="10"/>
    <x v="10"/>
    <x v="10"/>
    <x v="10"/>
    <n v="91869.334000000017"/>
    <x v="10"/>
    <n v="107327.258"/>
    <x v="10"/>
    <n v="48823.28300000001"/>
    <x v="10"/>
    <n v="674090"/>
    <n v="90"/>
    <n v="59"/>
    <x v="2"/>
    <n v="63"/>
    <x v="8"/>
    <n v="41"/>
    <x v="10"/>
    <x v="9"/>
    <n v="53"/>
    <x v="10"/>
    <x v="10"/>
    <x v="10"/>
    <n v="5.9879049597289045E-4"/>
    <n v="4.6717327123068237E-4"/>
    <n v="6.8575657683553023E-4"/>
    <n v="5.8653736567747781E-4"/>
    <n v="3.8200920030958022E-4"/>
    <n v="9.8188927488629114E-4"/>
    <n v="3.0723046625111211E-3"/>
    <n v="2.417859348829978E-3"/>
    <n v="9.4349419217018495E-4"/>
  </r>
  <r>
    <x v="11"/>
    <x v="11"/>
    <x v="11"/>
    <x v="11"/>
    <n v="93628.767000000036"/>
    <x v="11"/>
    <n v="105024.54299999998"/>
    <x v="11"/>
    <n v="50856.977999999996"/>
    <x v="11"/>
    <n v="665600"/>
    <n v="100"/>
    <n v="44"/>
    <x v="8"/>
    <n v="67"/>
    <x v="5"/>
    <n v="39"/>
    <x v="11"/>
    <x v="10"/>
    <n v="41"/>
    <x v="11"/>
    <x v="11"/>
    <x v="11"/>
    <n v="4.6001397522456706E-4"/>
    <n v="3.517441325634527E-4"/>
    <n v="7.1559203593912519E-4"/>
    <n v="5.099240136731024E-4"/>
    <n v="3.7134177294158765E-4"/>
    <n v="7.2386163265518162E-4"/>
    <n v="3.9325970174633662E-3"/>
    <n v="2.9946773802115071E-3"/>
    <n v="9.4651442307692308E-4"/>
  </r>
  <r>
    <x v="12"/>
    <x v="12"/>
    <x v="12"/>
    <x v="12"/>
    <n v="96648.288"/>
    <x v="12"/>
    <n v="102032.477"/>
    <x v="12"/>
    <n v="51376.460999999996"/>
    <x v="12"/>
    <n v="664868"/>
    <n v="94"/>
    <n v="54"/>
    <x v="3"/>
    <n v="60"/>
    <x v="2"/>
    <n v="45"/>
    <x v="12"/>
    <x v="11"/>
    <n v="61"/>
    <x v="12"/>
    <x v="12"/>
    <x v="12"/>
    <n v="5.709960162665345E-4"/>
    <n v="5.7825439835731854E-4"/>
    <n v="6.2080768569847816E-4"/>
    <n v="5.3439669330789582E-4"/>
    <n v="4.4103604384709784E-4"/>
    <n v="6.2122149789176062E-4"/>
    <n v="3.5035500012350015E-3"/>
    <n v="2.7079154265435249E-3"/>
    <n v="9.7763766642401206E-4"/>
  </r>
  <r>
    <x v="13"/>
    <x v="13"/>
    <x v="13"/>
    <x v="13"/>
    <n v="103022.38299999997"/>
    <x v="13"/>
    <n v="101852.89100000002"/>
    <x v="13"/>
    <n v="56874.692000000003"/>
    <x v="13"/>
    <n v="689969"/>
    <n v="124"/>
    <n v="46"/>
    <x v="2"/>
    <n v="57"/>
    <x v="9"/>
    <n v="55"/>
    <x v="13"/>
    <x v="12"/>
    <n v="52"/>
    <x v="13"/>
    <x v="13"/>
    <x v="13"/>
    <n v="4.7024296390787117E-4"/>
    <n v="4.784737163095652E-4"/>
    <n v="5.5327782507224687E-4"/>
    <n v="5.1103375246201862E-4"/>
    <n v="5.3999449068166351E-4"/>
    <n v="4.7861268440115002E-4"/>
    <n v="2.5670468685790862E-3"/>
    <n v="2.4799470106966724E-3"/>
    <n v="8.9279373421124715E-4"/>
  </r>
  <r>
    <x v="14"/>
    <x v="14"/>
    <x v="14"/>
    <x v="14"/>
    <n v="97905.336999999985"/>
    <x v="14"/>
    <n v="89398.392999999996"/>
    <x v="14"/>
    <n v="54377.584999999999"/>
    <x v="14"/>
    <n v="627424"/>
    <n v="98"/>
    <n v="65"/>
    <x v="9"/>
    <n v="58"/>
    <x v="10"/>
    <n v="61"/>
    <x v="14"/>
    <x v="13"/>
    <n v="70"/>
    <x v="14"/>
    <x v="14"/>
    <x v="14"/>
    <n v="7.4737679941887659E-4"/>
    <n v="5.429138302203211E-4"/>
    <n v="5.9240897153543337E-4"/>
    <n v="5.0971693914082935E-4"/>
    <n v="6.8233888723257029E-4"/>
    <n v="5.4629853412104554E-4"/>
    <n v="3.0895082964791467E-3"/>
    <n v="2.6498616558035121E-3"/>
    <n v="1.0439511398990158E-3"/>
  </r>
  <r>
    <x v="15"/>
    <x v="15"/>
    <x v="15"/>
    <x v="15"/>
    <n v="105742.04300000001"/>
    <x v="15"/>
    <n v="93386.785999999978"/>
    <x v="15"/>
    <n v="63707.81500000001"/>
    <x v="15"/>
    <n v="680299"/>
    <n v="112"/>
    <n v="40"/>
    <x v="10"/>
    <n v="55"/>
    <x v="1"/>
    <n v="47"/>
    <x v="15"/>
    <x v="14"/>
    <n v="49"/>
    <x v="15"/>
    <x v="15"/>
    <x v="15"/>
    <n v="4.2729066600311272E-4"/>
    <n v="5.1457341824791508E-4"/>
    <n v="5.2013369932714458E-4"/>
    <n v="6.3629620182071201E-4"/>
    <n v="5.0328319469094922E-4"/>
    <n v="6.0535497946146983E-4"/>
    <n v="2.6841290978194743E-3"/>
    <n v="2.4867721297060978E-3"/>
    <n v="9.3047321839367686E-4"/>
  </r>
  <r>
    <x v="16"/>
    <x v="16"/>
    <x v="16"/>
    <x v="16"/>
    <n v="108448.158"/>
    <x v="16"/>
    <n v="94010.321999999986"/>
    <x v="16"/>
    <n v="70440.233999999997"/>
    <x v="16"/>
    <n v="699828"/>
    <n v="117"/>
    <n v="62"/>
    <x v="11"/>
    <n v="77"/>
    <x v="11"/>
    <n v="49"/>
    <x v="16"/>
    <x v="15"/>
    <n v="48"/>
    <x v="16"/>
    <x v="16"/>
    <x v="16"/>
    <n v="6.4545068865007869E-4"/>
    <n v="6.6688762222738411E-4"/>
    <n v="7.1001666990046989E-4"/>
    <n v="5.9603965121685272E-4"/>
    <n v="5.2121936142288724E-4"/>
    <n v="6.621706383937463E-4"/>
    <n v="1.9307147673586662E-3"/>
    <n v="2.0910294374297707E-3"/>
    <n v="9.5594917608326612E-4"/>
  </r>
  <r>
    <x v="17"/>
    <x v="17"/>
    <x v="17"/>
    <x v="17"/>
    <n v="111036"/>
    <x v="17"/>
    <n v="89984"/>
    <x v="17"/>
    <n v="72309"/>
    <x v="17"/>
    <n v="697411"/>
    <n v="112"/>
    <n v="56"/>
    <x v="12"/>
    <n v="31"/>
    <x v="12"/>
    <n v="46"/>
    <x v="17"/>
    <x v="16"/>
    <n v="52"/>
    <x v="17"/>
    <x v="15"/>
    <x v="17"/>
    <n v="5.8493581373972444E-4"/>
    <n v="6.0289786317183579E-4"/>
    <n v="2.7918873158254979E-4"/>
    <n v="6.5345240688303205E-4"/>
    <n v="5.1120199146514932E-4"/>
    <n v="5.5181423005022634E-4"/>
    <n v="2.337191774191318E-3"/>
    <n v="2.2762436309731143E-3"/>
    <n v="9.0764269562711229E-4"/>
  </r>
  <r>
    <x v="18"/>
    <x v="18"/>
    <x v="18"/>
    <x v="18"/>
    <n v="919459.3870000001"/>
    <x v="18"/>
    <n v="819785.54599999997"/>
    <x v="18"/>
    <n v="814059.98299999977"/>
    <x v="18"/>
    <n v="6324865"/>
    <n v="102"/>
    <n v="67"/>
    <x v="13"/>
    <n v="60"/>
    <x v="13"/>
    <n v="57"/>
    <x v="18"/>
    <x v="17"/>
    <n v="71"/>
    <x v="18"/>
    <x v="17"/>
    <x v="18"/>
    <n v="7.4424984957099853E-5"/>
    <n v="7.3400501448691146E-5"/>
    <n v="6.5255737064980336E-5"/>
    <n v="7.6849022231609412E-5"/>
    <n v="6.9530379351187053E-5"/>
    <n v="1.1353548669391327E-4"/>
    <n v="9.5938876287940595E-4"/>
    <n v="6.7170146241130816E-4"/>
    <n v="2.1202033561190634E-4"/>
  </r>
  <r>
    <x v="19"/>
    <x v="19"/>
    <x v="19"/>
    <x v="19"/>
    <n v="851999.0120000001"/>
    <x v="19"/>
    <n v="817134.22900000005"/>
    <x v="19"/>
    <n v="831393.0199999999"/>
    <x v="19"/>
    <n v="6246816"/>
    <n v="117"/>
    <n v="62"/>
    <x v="3"/>
    <n v="47"/>
    <x v="14"/>
    <n v="64"/>
    <x v="19"/>
    <x v="18"/>
    <n v="55"/>
    <x v="19"/>
    <x v="18"/>
    <x v="19"/>
    <n v="7.0480246877481202E-5"/>
    <n v="6.6696062673679668E-5"/>
    <n v="5.5164383218791799E-5"/>
    <n v="7.3586669396048503E-5"/>
    <n v="7.8322505322439505E-5"/>
    <n v="1.215999968776637E-4"/>
    <n v="7.1686914090281879E-4"/>
    <n v="5.5100478880116665E-4"/>
    <n v="1.8313329542602184E-4"/>
  </r>
  <r>
    <x v="20"/>
    <x v="20"/>
    <x v="20"/>
    <x v="20"/>
    <n v="851683.30800000008"/>
    <x v="20"/>
    <n v="818149.83300000022"/>
    <x v="20"/>
    <n v="852456.78099999996"/>
    <x v="20"/>
    <n v="6257995"/>
    <n v="97"/>
    <n v="74"/>
    <x v="14"/>
    <n v="62"/>
    <x v="1"/>
    <n v="72"/>
    <x v="20"/>
    <x v="19"/>
    <n v="49"/>
    <x v="20"/>
    <x v="19"/>
    <x v="20"/>
    <n v="8.4725150592486302E-5"/>
    <n v="6.5377412150767841E-5"/>
    <n v="7.2797012008599791E-5"/>
    <n v="6.5893536581702858E-5"/>
    <n v="8.8003440318492351E-5"/>
    <n v="6.4565667329789548E-5"/>
    <n v="6.5340555957170573E-4"/>
    <n v="5.0054009156033955E-4"/>
    <n v="1.7066168956670626E-4"/>
  </r>
  <r>
    <x v="21"/>
    <x v="21"/>
    <x v="21"/>
    <x v="21"/>
    <n v="863096.41800000018"/>
    <x v="21"/>
    <n v="833025.96099999989"/>
    <x v="21"/>
    <n v="891925.98"/>
    <x v="21"/>
    <n v="6410979"/>
    <n v="125"/>
    <n v="62"/>
    <x v="15"/>
    <n v="65"/>
    <x v="7"/>
    <n v="58"/>
    <x v="16"/>
    <x v="20"/>
    <n v="70"/>
    <x v="21"/>
    <x v="20"/>
    <x v="21"/>
    <n v="6.8870048951342311E-5"/>
    <n v="5.0722635519384052E-5"/>
    <n v="7.5310241873811123E-5"/>
    <n v="5.824204737725553E-5"/>
    <n v="6.9625681209712037E-5"/>
    <n v="8.2552678174466893E-5"/>
    <n v="6.2000660637780733E-4"/>
    <n v="5.0304602455184238E-4"/>
    <n v="1.6955288732032971E-4"/>
  </r>
  <r>
    <x v="22"/>
    <x v="22"/>
    <x v="22"/>
    <x v="22"/>
    <n v="864909.08499999996"/>
    <x v="22"/>
    <n v="837667.321"/>
    <x v="22"/>
    <n v="925551.01699999999"/>
    <x v="22"/>
    <n v="6471024"/>
    <n v="121"/>
    <n v="77"/>
    <x v="16"/>
    <n v="67"/>
    <x v="5"/>
    <n v="76"/>
    <x v="21"/>
    <x v="21"/>
    <n v="65"/>
    <x v="22"/>
    <x v="21"/>
    <x v="22"/>
    <n v="8.5232618916879227E-5"/>
    <n v="5.1325147381471137E-5"/>
    <n v="7.7464789261636681E-5"/>
    <n v="5.5495807817119935E-5"/>
    <n v="9.0728142419680232E-5"/>
    <n v="7.9052943380116702E-5"/>
    <n v="6.8823866896577566E-4"/>
    <n v="5.5224595332852879E-4"/>
    <n v="1.8466938153837784E-4"/>
  </r>
  <r>
    <x v="23"/>
    <x v="23"/>
    <x v="23"/>
    <x v="23"/>
    <n v="871065.06199999992"/>
    <x v="23"/>
    <n v="836970.60699999996"/>
    <x v="23"/>
    <n v="966163.20099999988"/>
    <x v="23"/>
    <n v="6524205"/>
    <n v="91"/>
    <n v="69"/>
    <x v="17"/>
    <n v="44"/>
    <x v="15"/>
    <n v="67"/>
    <x v="22"/>
    <x v="22"/>
    <n v="60"/>
    <x v="23"/>
    <x v="22"/>
    <x v="23"/>
    <n v="7.6304604202344901E-5"/>
    <n v="4.2399665423587846E-5"/>
    <n v="5.0512874318451318E-5"/>
    <n v="6.4354539757380448E-5"/>
    <n v="8.0050600868950239E-5"/>
    <n v="1.2367729029372402E-4"/>
    <n v="6.0859283337577673E-4"/>
    <n v="4.8341342195614676E-4"/>
    <n v="1.6936929480296833E-4"/>
  </r>
  <r>
    <x v="24"/>
    <x v="24"/>
    <x v="24"/>
    <x v="24"/>
    <n v="873997.61799999978"/>
    <x v="24"/>
    <n v="824481.64100000006"/>
    <x v="24"/>
    <n v="1009586.7610000001"/>
    <x v="24"/>
    <n v="6522731"/>
    <n v="108"/>
    <n v="66"/>
    <x v="18"/>
    <n v="59"/>
    <x v="16"/>
    <n v="56"/>
    <x v="10"/>
    <x v="23"/>
    <n v="56"/>
    <x v="24"/>
    <x v="23"/>
    <x v="24"/>
    <n v="7.3921162135287847E-5"/>
    <n v="3.8195387669690962E-5"/>
    <n v="6.7505904804422492E-5"/>
    <n v="7.7737360922683875E-5"/>
    <n v="6.7921463881328548E-5"/>
    <n v="9.7686929419681313E-5"/>
    <n v="6.2104617871469885E-4"/>
    <n v="5.1239392365221785E-4"/>
    <n v="1.7569327939478111E-4"/>
  </r>
  <r>
    <x v="25"/>
    <x v="25"/>
    <x v="25"/>
    <x v="25"/>
    <n v="879311.55999999994"/>
    <x v="25"/>
    <n v="817605.8600000001"/>
    <x v="25"/>
    <n v="1006219.0379999999"/>
    <x v="25"/>
    <n v="6508490"/>
    <n v="109"/>
    <n v="78"/>
    <x v="19"/>
    <n v="50"/>
    <x v="11"/>
    <n v="42"/>
    <x v="23"/>
    <x v="24"/>
    <n v="56"/>
    <x v="25"/>
    <x v="24"/>
    <x v="25"/>
    <n v="8.7608755149945903E-5"/>
    <n v="4.6732800984854445E-5"/>
    <n v="5.6862666516064006E-5"/>
    <n v="6.3925829908327724E-5"/>
    <n v="5.1369494832143199E-5"/>
    <n v="1.4939274848815138E-4"/>
    <n v="6.5890226179560717E-4"/>
    <n v="5.3860249474870945E-4"/>
    <n v="1.8529643588605037E-4"/>
  </r>
  <r>
    <x v="26"/>
    <x v="26"/>
    <x v="26"/>
    <x v="26"/>
    <n v="909225"/>
    <x v="26"/>
    <n v="833583"/>
    <x v="26"/>
    <n v="1092768"/>
    <x v="26"/>
    <n v="6742401"/>
    <n v="89"/>
    <n v="45"/>
    <x v="0"/>
    <n v="38"/>
    <x v="17"/>
    <n v="47"/>
    <x v="24"/>
    <x v="25"/>
    <n v="61"/>
    <x v="26"/>
    <x v="25"/>
    <x v="26"/>
    <n v="4.9780082657061691E-5"/>
    <n v="5.1244767428825823E-5"/>
    <n v="4.1793835409277133E-5"/>
    <n v="6.7126724467571201E-5"/>
    <n v="5.6383107620956762E-5"/>
    <n v="9.854846838215849E-5"/>
    <n v="6.4332044862221442E-4"/>
    <n v="5.2000680210917915E-4"/>
    <n v="1.729354276021257E-4"/>
  </r>
  <r>
    <x v="27"/>
    <x v="27"/>
    <x v="27"/>
    <x v="27"/>
    <n v="377051.39399999997"/>
    <x v="27"/>
    <n v="393354.82899999991"/>
    <x v="27"/>
    <n v="399231.50799999997"/>
    <x v="27"/>
    <n v="2838143"/>
    <n v="104"/>
    <n v="57"/>
    <x v="1"/>
    <n v="52"/>
    <x v="8"/>
    <n v="49"/>
    <x v="25"/>
    <x v="26"/>
    <n v="49"/>
    <x v="27"/>
    <x v="26"/>
    <x v="27"/>
    <n v="1.4907478850942826E-4"/>
    <n v="1.5328410466137506E-4"/>
    <n v="1.3791223378954013E-4"/>
    <n v="1.4659510636322548E-4"/>
    <n v="1.2456946346526234E-4"/>
    <n v="1.5822093108978656E-4"/>
    <n v="1.3350649668662927E-3"/>
    <n v="1.0648770722624847E-3"/>
    <n v="3.5586649439439802E-4"/>
  </r>
  <r>
    <x v="28"/>
    <x v="28"/>
    <x v="28"/>
    <x v="28"/>
    <n v="366693.51300000015"/>
    <x v="28"/>
    <n v="396532.72499999998"/>
    <x v="28"/>
    <n v="402670.83"/>
    <x v="28"/>
    <n v="2850272"/>
    <n v="112"/>
    <n v="56"/>
    <x v="4"/>
    <n v="65"/>
    <x v="6"/>
    <n v="43"/>
    <x v="26"/>
    <x v="27"/>
    <n v="49"/>
    <x v="28"/>
    <x v="27"/>
    <x v="28"/>
    <n v="1.4493115726033174E-4"/>
    <n v="1.6300704155310298E-4"/>
    <n v="1.7725974879735594E-4"/>
    <n v="1.1563356120298034E-4"/>
    <n v="1.0843997806234026E-4"/>
    <n v="1.1983760674089178E-4"/>
    <n v="1.2814437042782561E-3"/>
    <n v="1.0529476220762406E-3"/>
    <n v="3.469844281528219E-4"/>
  </r>
  <r>
    <x v="29"/>
    <x v="29"/>
    <x v="29"/>
    <x v="29"/>
    <n v="366036.67599999992"/>
    <x v="29"/>
    <n v="392060.07599999994"/>
    <x v="29"/>
    <n v="400000.4420000001"/>
    <x v="29"/>
    <n v="2827954"/>
    <n v="113"/>
    <n v="53"/>
    <x v="13"/>
    <n v="47"/>
    <x v="2"/>
    <n v="53"/>
    <x v="27"/>
    <x v="28"/>
    <n v="59"/>
    <x v="29"/>
    <x v="28"/>
    <x v="29"/>
    <n v="1.3842001032890119E-4"/>
    <n v="1.5961819287725804E-4"/>
    <n v="1.2840243364028366E-4"/>
    <n v="1.2913887980352598E-4"/>
    <n v="1.3518336409239489E-4"/>
    <n v="1.6110916427592594E-4"/>
    <n v="1.5524982844893952E-3"/>
    <n v="1.2388473003855682E-3"/>
    <n v="3.9250992059984004E-4"/>
  </r>
  <r>
    <x v="30"/>
    <x v="30"/>
    <x v="30"/>
    <x v="30"/>
    <n v="362024.66000000015"/>
    <x v="30"/>
    <n v="386916.25200000015"/>
    <x v="30"/>
    <n v="403278.37799999997"/>
    <x v="30"/>
    <n v="2801685"/>
    <n v="114"/>
    <n v="49"/>
    <x v="16"/>
    <n v="54"/>
    <x v="11"/>
    <n v="41"/>
    <x v="28"/>
    <x v="29"/>
    <n v="60"/>
    <x v="30"/>
    <x v="29"/>
    <x v="30"/>
    <n v="1.2924670992344792E-4"/>
    <n v="1.2172245110345041E-4"/>
    <n v="1.4916110963269735E-4"/>
    <n v="1.4610177303970106E-4"/>
    <n v="1.0596608384390115E-4"/>
    <n v="1.6514995455146973E-4"/>
    <n v="1.4555702264801315E-3"/>
    <n v="1.1834613741184535E-3"/>
    <n v="3.783437467095694E-4"/>
  </r>
  <r>
    <x v="31"/>
    <x v="31"/>
    <x v="31"/>
    <x v="31"/>
    <n v="368519.81100000005"/>
    <x v="31"/>
    <n v="382860.6"/>
    <x v="31"/>
    <n v="405408.07999999984"/>
    <x v="31"/>
    <n v="2812846"/>
    <n v="98"/>
    <n v="40"/>
    <x v="10"/>
    <n v="59"/>
    <x v="8"/>
    <n v="57"/>
    <x v="16"/>
    <x v="30"/>
    <n v="57"/>
    <x v="31"/>
    <x v="30"/>
    <x v="31"/>
    <n v="1.0479021291477181E-4"/>
    <n v="1.3554844522403953E-4"/>
    <n v="1.6009994100425715E-4"/>
    <n v="1.5570094803136618E-4"/>
    <n v="1.4887925265749468E-4"/>
    <n v="1.7614392363014797E-4"/>
    <n v="1.5860562029252111E-3"/>
    <n v="1.2471915174199484E-3"/>
    <n v="3.9888426170504892E-4"/>
  </r>
  <r>
    <x v="32"/>
    <x v="32"/>
    <x v="32"/>
    <x v="32"/>
    <n v="342188.29500000004"/>
    <x v="32"/>
    <n v="348229.59199999995"/>
    <x v="32"/>
    <n v="380861.74399999995"/>
    <x v="32"/>
    <n v="2605417"/>
    <n v="118"/>
    <n v="64"/>
    <x v="20"/>
    <n v="68"/>
    <x v="4"/>
    <n v="65"/>
    <x v="10"/>
    <x v="27"/>
    <n v="46"/>
    <x v="32"/>
    <x v="31"/>
    <x v="32"/>
    <n v="1.8041414817560012E-4"/>
    <n v="1.5174903900644487E-4"/>
    <n v="1.9872099950116642E-4"/>
    <n v="1.8346419926398933E-4"/>
    <n v="1.8665846181159702E-4"/>
    <n v="2.3672455930945713E-4"/>
    <n v="1.3548223420412633E-3"/>
    <n v="1.1442083978013102E-3"/>
    <n v="4.0953137252117415E-4"/>
  </r>
  <r>
    <x v="33"/>
    <x v="33"/>
    <x v="33"/>
    <x v="33"/>
    <n v="361278.16099999991"/>
    <x v="33"/>
    <n v="360254.58299999998"/>
    <x v="33"/>
    <n v="414375.35100000002"/>
    <x v="33"/>
    <n v="2738361"/>
    <n v="99"/>
    <n v="39"/>
    <x v="11"/>
    <n v="40"/>
    <x v="18"/>
    <n v="53"/>
    <x v="29"/>
    <x v="31"/>
    <n v="68"/>
    <x v="33"/>
    <x v="32"/>
    <x v="33"/>
    <n v="1.0564204902007233E-4"/>
    <n v="1.8137195685428937E-4"/>
    <n v="1.1071801265064569E-4"/>
    <n v="1.4678377835865533E-4"/>
    <n v="1.4711818392050825E-4"/>
    <n v="1.4215906821412263E-4"/>
    <n v="1.307992858870604E-3"/>
    <n v="1.0791120766846605E-3"/>
    <n v="3.6773822005206765E-4"/>
  </r>
  <r>
    <x v="34"/>
    <x v="34"/>
    <x v="34"/>
    <x v="34"/>
    <n v="348550.14399999991"/>
    <x v="34"/>
    <n v="337880.54499999993"/>
    <x v="34"/>
    <n v="396603.85200000007"/>
    <x v="34"/>
    <n v="2626239"/>
    <n v="113"/>
    <n v="69"/>
    <x v="21"/>
    <n v="54"/>
    <x v="19"/>
    <n v="60"/>
    <x v="17"/>
    <x v="32"/>
    <n v="77"/>
    <x v="34"/>
    <x v="33"/>
    <x v="34"/>
    <n v="1.947671008457219E-4"/>
    <n v="1.3203148243814091E-4"/>
    <n v="1.5492749301518007E-4"/>
    <n v="1.1974624039944494E-4"/>
    <n v="1.7757755185342209E-4"/>
    <n v="1.5304758135924315E-4"/>
    <n v="1.3035677727103868E-3"/>
    <n v="1.1089102899109011E-3"/>
    <n v="3.9105351797760979E-4"/>
  </r>
  <r>
    <x v="35"/>
    <x v="35"/>
    <x v="35"/>
    <x v="35"/>
    <n v="370217"/>
    <x v="35"/>
    <n v="357141"/>
    <x v="35"/>
    <n v="438946"/>
    <x v="35"/>
    <n v="2806372"/>
    <n v="105"/>
    <n v="46"/>
    <x v="10"/>
    <n v="53"/>
    <x v="20"/>
    <n v="41"/>
    <x v="30"/>
    <x v="33"/>
    <n v="58"/>
    <x v="35"/>
    <x v="34"/>
    <x v="35"/>
    <n v="1.2254444900286113E-4"/>
    <n v="1.3709472987164829E-4"/>
    <n v="1.4315928225878337E-4"/>
    <n v="1.690675209829987E-4"/>
    <n v="1.1480059696310421E-4"/>
    <n v="1.8385415768941288E-4"/>
    <n v="1.3122343067256564E-3"/>
    <n v="1.0984384753480404E-3"/>
    <n v="3.7593020454879111E-4"/>
  </r>
  <r>
    <x v="36"/>
    <x v="36"/>
    <x v="36"/>
    <x v="36"/>
    <n v="5289214.3649999993"/>
    <x v="36"/>
    <n v="5064462.9830000009"/>
    <x v="36"/>
    <n v="3972054.6100000003"/>
    <x v="36"/>
    <n v="36308527"/>
    <n v="129"/>
    <n v="346"/>
    <x v="22"/>
    <n v="134"/>
    <x v="21"/>
    <n v="52"/>
    <x v="31"/>
    <x v="34"/>
    <n v="63"/>
    <x v="36"/>
    <x v="35"/>
    <x v="36"/>
    <n v="6.7568578734356757E-5"/>
    <n v="1.1744835755274495E-5"/>
    <n v="2.5334575374125533E-5"/>
    <n v="3.4386329261799465E-5"/>
    <n v="1.0267623669982305E-5"/>
    <n v="1.2237447016236465E-4"/>
    <n v="1.3083908733067494E-3"/>
    <n v="7.9757516113957848E-4"/>
    <n v="1.8185810732558773E-4"/>
  </r>
  <r>
    <x v="37"/>
    <x v="37"/>
    <x v="37"/>
    <x v="37"/>
    <n v="5214198.7339999992"/>
    <x v="37"/>
    <n v="5104320.8229999999"/>
    <x v="37"/>
    <n v="4020743.9560000002"/>
    <x v="37"/>
    <n v="36388689"/>
    <n v="120"/>
    <n v="134"/>
    <x v="12"/>
    <n v="60"/>
    <x v="14"/>
    <n v="46"/>
    <x v="32"/>
    <x v="35"/>
    <n v="53"/>
    <x v="37"/>
    <x v="36"/>
    <x v="37"/>
    <n v="2.6433206107445444E-5"/>
    <n v="1.1133969688313272E-5"/>
    <n v="1.1507041265757787E-5"/>
    <n v="1.1626144729340774E-5"/>
    <n v="9.0119727178441898E-6"/>
    <n v="9.4085419420516389E-5"/>
    <n v="1.3005055923038735E-3"/>
    <n v="8.1584677842926631E-4"/>
    <n v="1.6804672462918354E-4"/>
  </r>
  <r>
    <x v="38"/>
    <x v="38"/>
    <x v="38"/>
    <x v="38"/>
    <n v="5285804.7600000007"/>
    <x v="38"/>
    <n v="5200534.3969999999"/>
    <x v="38"/>
    <n v="4182654.7630000003"/>
    <x v="38"/>
    <n v="36968289"/>
    <n v="103"/>
    <n v="218"/>
    <x v="21"/>
    <n v="65"/>
    <x v="22"/>
    <n v="55"/>
    <x v="33"/>
    <x v="36"/>
    <n v="57"/>
    <x v="38"/>
    <x v="37"/>
    <x v="38"/>
    <n v="4.2916348448751136E-5"/>
    <n v="8.8185915388287499E-6"/>
    <n v="1.2297086811053533E-5"/>
    <n v="1.5460045575363099E-5"/>
    <n v="1.0575836212472224E-5"/>
    <n v="1.1352021448987954E-4"/>
    <n v="1.2762229498882501E-3"/>
    <n v="8.0819576216083276E-4"/>
    <n v="1.7339184943073778E-4"/>
  </r>
  <r>
    <x v="39"/>
    <x v="39"/>
    <x v="39"/>
    <x v="39"/>
    <n v="5337157.284"/>
    <x v="39"/>
    <n v="5214620.6539999973"/>
    <x v="39"/>
    <n v="4305619.5500000017"/>
    <x v="39"/>
    <n v="37285546"/>
    <n v="89"/>
    <n v="168"/>
    <x v="23"/>
    <n v="45"/>
    <x v="4"/>
    <n v="42"/>
    <x v="34"/>
    <x v="37"/>
    <n v="53"/>
    <x v="39"/>
    <x v="38"/>
    <x v="39"/>
    <n v="3.3080672106009094E-5"/>
    <n v="9.1302266526706366E-6"/>
    <n v="8.4314547249531646E-6"/>
    <n v="1.1550272843028401E-5"/>
    <n v="8.0542771539446337E-6"/>
    <n v="1.0189652105070954E-4"/>
    <n v="1.1889113612000386E-3"/>
    <n v="7.6110700507261953E-4"/>
    <n v="1.6196624826145768E-4"/>
  </r>
  <r>
    <x v="40"/>
    <x v="40"/>
    <x v="40"/>
    <x v="40"/>
    <n v="5413875.4250000007"/>
    <x v="40"/>
    <n v="5226116.1449999986"/>
    <x v="40"/>
    <n v="4436118.4849999994"/>
    <x v="40"/>
    <n v="37571447"/>
    <n v="114"/>
    <n v="188"/>
    <x v="10"/>
    <n v="57"/>
    <x v="23"/>
    <n v="48"/>
    <x v="35"/>
    <x v="38"/>
    <n v="81"/>
    <x v="40"/>
    <x v="39"/>
    <x v="40"/>
    <n v="3.7053442178471443E-5"/>
    <n v="9.4754640545946912E-6"/>
    <n v="1.0528502325115838E-5"/>
    <n v="1.2587595476846335E-5"/>
    <n v="9.1846408821057707E-6"/>
    <n v="1.2009204006402678E-4"/>
    <n v="1.2835545351760371E-3"/>
    <n v="8.3493913083132628E-4"/>
    <n v="1.8101512033859117E-4"/>
  </r>
  <r>
    <x v="41"/>
    <x v="41"/>
    <x v="41"/>
    <x v="41"/>
    <n v="5511076.7609999999"/>
    <x v="41"/>
    <n v="5237430.6040000021"/>
    <x v="41"/>
    <n v="4609077.2749999994"/>
    <x v="41"/>
    <n v="38025540"/>
    <n v="99"/>
    <n v="263"/>
    <x v="5"/>
    <n v="86"/>
    <x v="24"/>
    <n v="43"/>
    <x v="36"/>
    <x v="39"/>
    <n v="50"/>
    <x v="41"/>
    <x v="40"/>
    <x v="41"/>
    <n v="5.1850008388000601E-5"/>
    <n v="1.144148632089702E-5"/>
    <n v="1.560493597341857E-5"/>
    <n v="2.5551969878594585E-5"/>
    <n v="8.2101326492344271E-6"/>
    <n v="1.3683605482791466E-4"/>
    <n v="1.06051595761106E-3"/>
    <n v="6.9896586989013569E-4"/>
    <n v="1.6341648271135664E-4"/>
  </r>
  <r>
    <x v="42"/>
    <x v="42"/>
    <x v="42"/>
    <x v="42"/>
    <n v="5609965.4479999999"/>
    <x v="42"/>
    <n v="5241679.953999998"/>
    <x v="42"/>
    <n v="4782780.3569999998"/>
    <x v="42"/>
    <n v="38394172"/>
    <n v="98"/>
    <n v="168"/>
    <x v="20"/>
    <n v="50"/>
    <x v="25"/>
    <n v="53"/>
    <x v="37"/>
    <x v="40"/>
    <n v="48"/>
    <x v="42"/>
    <x v="41"/>
    <x v="42"/>
    <n v="3.3171365178681874E-5"/>
    <n v="9.8729481270683079E-6"/>
    <n v="8.9127108648816044E-6"/>
    <n v="1.3533109660081726E-5"/>
    <n v="1.0111262126859723E-5"/>
    <n v="9.9877918676448464E-5"/>
    <n v="1.1338593025839007E-3"/>
    <n v="7.5705854071803308E-4"/>
    <n v="1.6684823936299499E-4"/>
  </r>
  <r>
    <x v="43"/>
    <x v="43"/>
    <x v="43"/>
    <x v="43"/>
    <n v="5694985.0879999995"/>
    <x v="43"/>
    <n v="5197355.6550000003"/>
    <x v="43"/>
    <n v="4959017.1350000007"/>
    <x v="43"/>
    <n v="38572021"/>
    <n v="122"/>
    <n v="187"/>
    <x v="24"/>
    <n v="51"/>
    <x v="26"/>
    <n v="63"/>
    <x v="38"/>
    <x v="41"/>
    <n v="42"/>
    <x v="43"/>
    <x v="42"/>
    <x v="43"/>
    <n v="3.6899844635177426E-5"/>
    <n v="4.5335146000270918E-6"/>
    <n v="8.9552473293499884E-6"/>
    <n v="1.728035544664429E-5"/>
    <n v="1.2121548760934275E-5"/>
    <n v="1.1362998241125061E-4"/>
    <n v="1.0254048053415326E-3"/>
    <n v="6.9854135828263588E-4"/>
    <n v="1.6009013372672383E-4"/>
  </r>
  <r>
    <x v="44"/>
    <x v="44"/>
    <x v="44"/>
    <x v="44"/>
    <n v="5762760"/>
    <x v="44"/>
    <n v="5148829"/>
    <x v="44"/>
    <n v="5078704"/>
    <x v="44"/>
    <n v="38521420"/>
    <n v="108"/>
    <n v="163"/>
    <x v="25"/>
    <n v="67"/>
    <x v="27"/>
    <n v="51"/>
    <x v="39"/>
    <x v="42"/>
    <n v="59"/>
    <x v="44"/>
    <x v="43"/>
    <x v="44"/>
    <n v="3.2505098115541863E-5"/>
    <n v="7.8061662021997769E-6"/>
    <n v="1.1626373473821571E-5"/>
    <n v="1.3258803260417714E-5"/>
    <n v="9.9051648442781838E-6"/>
    <n v="1.1071710788424669E-4"/>
    <n v="1.0849224526572132E-3"/>
    <n v="7.4478731735111848E-4"/>
    <n v="1.7058041993259855E-4"/>
  </r>
  <r>
    <x v="45"/>
    <x v="45"/>
    <x v="45"/>
    <x v="45"/>
    <n v="699274.66000000027"/>
    <x v="45"/>
    <n v="727045.60599999991"/>
    <x v="45"/>
    <n v="496615.05099999998"/>
    <x v="45"/>
    <n v="4843211"/>
    <n v="123"/>
    <n v="49"/>
    <x v="16"/>
    <n v="63"/>
    <x v="28"/>
    <n v="60"/>
    <x v="1"/>
    <x v="43"/>
    <n v="57"/>
    <x v="45"/>
    <x v="44"/>
    <x v="45"/>
    <n v="7.5942166060555456E-5"/>
    <n v="6.8265964301496263E-5"/>
    <n v="9.0093354734175512E-5"/>
    <n v="8.1573941063882406E-5"/>
    <n v="8.2525772117794777E-5"/>
    <n v="1.5798193354057629E-4"/>
    <n v="9.7057066439977882E-4"/>
    <n v="7.1278289192499254E-4"/>
    <n v="2.1081055522875216E-4"/>
  </r>
  <r>
    <x v="46"/>
    <x v="46"/>
    <x v="46"/>
    <x v="46"/>
    <n v="696499.14299999981"/>
    <x v="46"/>
    <n v="724264.21400000004"/>
    <x v="46"/>
    <n v="509508.34799999988"/>
    <x v="46"/>
    <n v="4846647"/>
    <n v="91"/>
    <n v="42"/>
    <x v="10"/>
    <n v="75"/>
    <x v="29"/>
    <n v="31"/>
    <x v="40"/>
    <x v="44"/>
    <n v="61"/>
    <x v="46"/>
    <x v="45"/>
    <x v="46"/>
    <n v="6.417061541439878E-5"/>
    <n v="7.7826829172923488E-5"/>
    <n v="1.0768139595542908E-4"/>
    <n v="7.0223889006769494E-5"/>
    <n v="4.2802059525752018E-5"/>
    <n v="6.2454981553801802E-5"/>
    <n v="8.7339098907168462E-4"/>
    <n v="6.3283866467990914E-4"/>
    <n v="1.8177515300784233E-4"/>
  </r>
  <r>
    <x v="47"/>
    <x v="47"/>
    <x v="47"/>
    <x v="47"/>
    <n v="711347.56900000002"/>
    <x v="47"/>
    <n v="729896.9380000002"/>
    <x v="47"/>
    <n v="530042.08699999994"/>
    <x v="47"/>
    <n v="4941571"/>
    <n v="122"/>
    <n v="48"/>
    <x v="6"/>
    <n v="57"/>
    <x v="30"/>
    <n v="46"/>
    <x v="11"/>
    <x v="45"/>
    <n v="72"/>
    <x v="47"/>
    <x v="46"/>
    <x v="47"/>
    <n v="7.182588023981673E-5"/>
    <n v="1.1026694286253135E-4"/>
    <n v="8.0129605391257054E-5"/>
    <n v="9.5791910278242951E-5"/>
    <n v="6.3022596212069577E-5"/>
    <n v="1.0019020319100528E-4"/>
    <n v="8.8860868137061741E-4"/>
    <n v="6.8006997036936304E-4"/>
    <n v="2.0560263122800421E-4"/>
  </r>
  <r>
    <x v="48"/>
    <x v="48"/>
    <x v="48"/>
    <x v="48"/>
    <n v="713433.17499999993"/>
    <x v="48"/>
    <n v="716738.00100000016"/>
    <x v="48"/>
    <n v="544964.19100000022"/>
    <x v="48"/>
    <n v="4918239"/>
    <n v="118"/>
    <n v="50"/>
    <x v="14"/>
    <n v="65"/>
    <x v="13"/>
    <n v="47"/>
    <x v="41"/>
    <x v="46"/>
    <n v="56"/>
    <x v="48"/>
    <x v="47"/>
    <x v="48"/>
    <n v="7.5267351514262477E-5"/>
    <n v="8.5634026804572478E-5"/>
    <n v="9.1108743296104797E-5"/>
    <n v="9.617582227318908E-5"/>
    <n v="6.5574868270449062E-5"/>
    <n v="9.0707562510094084E-5"/>
    <n v="7.7803277169820469E-4"/>
    <n v="6.1783535903517839E-4"/>
    <n v="1.9051534502491645E-4"/>
  </r>
  <r>
    <x v="49"/>
    <x v="49"/>
    <x v="49"/>
    <x v="49"/>
    <n v="739375.74600000028"/>
    <x v="49"/>
    <n v="723727.50099999958"/>
    <x v="49"/>
    <n v="576951.60800000001"/>
    <x v="49"/>
    <n v="5066830"/>
    <n v="130"/>
    <n v="46"/>
    <x v="10"/>
    <n v="54"/>
    <x v="9"/>
    <n v="48"/>
    <x v="12"/>
    <x v="44"/>
    <n v="57"/>
    <x v="49"/>
    <x v="48"/>
    <x v="49"/>
    <n v="6.7321484599838666E-5"/>
    <n v="7.6343598649175775E-5"/>
    <n v="7.3034583961048644E-5"/>
    <n v="6.4476803451224955E-5"/>
    <n v="6.6323305296091029E-5"/>
    <n v="8.1554035237554383E-5"/>
    <n v="7.7129518980385608E-4"/>
    <n v="6.291590545624481E-4"/>
    <n v="1.8315199049504324E-4"/>
  </r>
  <r>
    <x v="50"/>
    <x v="50"/>
    <x v="50"/>
    <x v="50"/>
    <n v="742924.19700000004"/>
    <x v="50"/>
    <n v="701609.36300000013"/>
    <x v="50"/>
    <n v="591037.31800000009"/>
    <x v="50"/>
    <n v="5040592"/>
    <n v="126"/>
    <n v="61"/>
    <x v="16"/>
    <n v="62"/>
    <x v="17"/>
    <n v="40"/>
    <x v="42"/>
    <x v="47"/>
    <n v="55"/>
    <x v="50"/>
    <x v="49"/>
    <x v="50"/>
    <n v="8.9882164806104423E-5"/>
    <n v="6.8291488864144994E-5"/>
    <n v="8.3454005469685893E-5"/>
    <n v="8.1190248462530363E-5"/>
    <n v="5.7011781925150835E-5"/>
    <n v="1.1801430774751077E-4"/>
    <n v="8.2735892490632876E-4"/>
    <n v="6.6924718514851554E-4"/>
    <n v="2.0017490009110041E-4"/>
  </r>
  <r>
    <x v="51"/>
    <x v="51"/>
    <x v="51"/>
    <x v="51"/>
    <n v="768552.96400000027"/>
    <x v="51"/>
    <n v="703617.70299999998"/>
    <x v="51"/>
    <n v="624871.98100000026"/>
    <x v="51"/>
    <n v="5162330"/>
    <n v="109"/>
    <n v="38"/>
    <x v="26"/>
    <n v="53"/>
    <x v="14"/>
    <n v="46"/>
    <x v="43"/>
    <x v="48"/>
    <n v="61"/>
    <x v="51"/>
    <x v="50"/>
    <x v="51"/>
    <n v="5.5003468055508456E-5"/>
    <n v="8.1088588638646866E-5"/>
    <n v="6.8960764557014938E-5"/>
    <n v="8.6685282809577027E-5"/>
    <n v="6.5376410803580937E-5"/>
    <n v="6.9090118996864003E-5"/>
    <n v="8.0496488127861792E-4"/>
    <n v="6.4020331786185413E-4"/>
    <n v="1.8828707192294951E-4"/>
  </r>
  <r>
    <x v="52"/>
    <x v="52"/>
    <x v="52"/>
    <x v="52"/>
    <n v="782385.90900000022"/>
    <x v="52"/>
    <n v="700049.29499999958"/>
    <x v="52"/>
    <n v="657373.84999999974"/>
    <x v="52"/>
    <n v="5226520"/>
    <n v="106"/>
    <n v="59"/>
    <x v="3"/>
    <n v="35"/>
    <x v="12"/>
    <n v="57"/>
    <x v="44"/>
    <x v="49"/>
    <n v="34"/>
    <x v="52"/>
    <x v="51"/>
    <x v="52"/>
    <n v="8.5469421326994104E-5"/>
    <n v="8.3441561399114522E-5"/>
    <n v="4.4734957004446754E-5"/>
    <n v="8.0309798117736742E-5"/>
    <n v="8.1422837516035264E-5"/>
    <n v="9.972486355072669E-5"/>
    <n v="6.1000296863040744E-4"/>
    <n v="5.1465159076005066E-4"/>
    <n v="1.6703274836793889E-4"/>
  </r>
  <r>
    <x v="53"/>
    <x v="53"/>
    <x v="53"/>
    <x v="53"/>
    <n v="786858"/>
    <x v="53"/>
    <n v="686121"/>
    <x v="53"/>
    <n v="708245"/>
    <x v="53"/>
    <n v="5273117"/>
    <n v="105"/>
    <n v="59"/>
    <x v="23"/>
    <n v="52"/>
    <x v="10"/>
    <n v="37"/>
    <x v="18"/>
    <x v="50"/>
    <n v="69"/>
    <x v="48"/>
    <x v="52"/>
    <x v="53"/>
    <n v="8.6865751189987169E-5"/>
    <n v="6.9646251666047584E-5"/>
    <n v="6.6085621547979428E-5"/>
    <n v="5.8574608335881091E-5"/>
    <n v="5.3926348268016868E-5"/>
    <n v="1.1252014718851687E-4"/>
    <n v="6.1701812225995237E-4"/>
    <n v="5.25685355007347E-4"/>
    <n v="1.754180686679245E-4"/>
  </r>
  <r>
    <x v="54"/>
    <x v="54"/>
    <x v="54"/>
    <x v="54"/>
    <n v="403268.70999999996"/>
    <x v="54"/>
    <n v="548351.92500000005"/>
    <x v="54"/>
    <n v="476175.16600000003"/>
    <x v="54"/>
    <n v="3494487"/>
    <n v="94"/>
    <n v="56"/>
    <x v="16"/>
    <n v="46"/>
    <x v="15"/>
    <n v="70"/>
    <x v="45"/>
    <x v="51"/>
    <n v="51"/>
    <x v="53"/>
    <x v="53"/>
    <x v="54"/>
    <n v="1.2187519057280775E-4"/>
    <n v="9.831737613381298E-5"/>
    <n v="1.1406786308811315E-4"/>
    <n v="1.0196203524417787E-4"/>
    <n v="1.2765524621801956E-4"/>
    <n v="1.7126539954248163E-4"/>
    <n v="1.2537403095061869E-3"/>
    <n v="1.0032912672373806E-3"/>
    <n v="3.0963056952279403E-4"/>
  </r>
  <r>
    <x v="55"/>
    <x v="55"/>
    <x v="55"/>
    <x v="55"/>
    <n v="410857.38199999998"/>
    <x v="55"/>
    <n v="564174.88900000008"/>
    <x v="55"/>
    <n v="491649.24900000001"/>
    <x v="55"/>
    <n v="3545837"/>
    <n v="98"/>
    <n v="45"/>
    <x v="11"/>
    <n v="60"/>
    <x v="0"/>
    <n v="53"/>
    <x v="46"/>
    <x v="52"/>
    <n v="62"/>
    <x v="54"/>
    <x v="54"/>
    <x v="55"/>
    <n v="9.6137062430451221E-5"/>
    <n v="1.4338152614853635E-4"/>
    <n v="1.4603607633366072E-4"/>
    <n v="7.8038455048513479E-5"/>
    <n v="9.3942500868733264E-5"/>
    <n v="7.8608878215338359E-5"/>
    <n v="1.0658004686589077E-3"/>
    <n v="8.9248145612935367E-4"/>
    <n v="2.7722650533569364E-4"/>
  </r>
  <r>
    <x v="56"/>
    <x v="56"/>
    <x v="56"/>
    <x v="56"/>
    <n v="414807.14800000004"/>
    <x v="56"/>
    <n v="568458.89300000004"/>
    <x v="56"/>
    <n v="499633.78200000001"/>
    <x v="56"/>
    <n v="3558172"/>
    <n v="102"/>
    <n v="53"/>
    <x v="2"/>
    <n v="48"/>
    <x v="31"/>
    <n v="53"/>
    <x v="47"/>
    <x v="53"/>
    <n v="47"/>
    <x v="23"/>
    <x v="55"/>
    <x v="56"/>
    <n v="1.1446388772435082E-4"/>
    <n v="1.0480456862566368E-4"/>
    <n v="1.1571642444310047E-4"/>
    <n v="1.3873485828906789E-4"/>
    <n v="9.323453402284974E-5"/>
    <n v="1.0660537568267418E-4"/>
    <n v="1.1548458506754854E-3"/>
    <n v="9.6614803128897858E-4"/>
    <n v="2.9369013077501591E-4"/>
  </r>
  <r>
    <x v="57"/>
    <x v="57"/>
    <x v="57"/>
    <x v="57"/>
    <n v="420884.95999999996"/>
    <x v="57"/>
    <n v="569386.64899999998"/>
    <x v="57"/>
    <n v="510276.24400000006"/>
    <x v="57"/>
    <n v="3572213"/>
    <n v="94"/>
    <n v="71"/>
    <x v="15"/>
    <n v="48"/>
    <x v="19"/>
    <n v="39"/>
    <x v="48"/>
    <x v="54"/>
    <n v="42"/>
    <x v="55"/>
    <x v="56"/>
    <x v="57"/>
    <n v="1.5471169858479415E-4"/>
    <n v="9.5997932788862979E-5"/>
    <n v="1.140454151652271E-4"/>
    <n v="8.0393496730105833E-5"/>
    <n v="6.8494756714957675E-5"/>
    <n v="8.5555763428542757E-5"/>
    <n v="1.005337806790002E-3"/>
    <n v="8.5541798378429364E-4"/>
    <n v="2.6034281830338783E-4"/>
  </r>
  <r>
    <x v="58"/>
    <x v="58"/>
    <x v="58"/>
    <x v="58"/>
    <n v="427408.02799999999"/>
    <x v="58"/>
    <n v="568017.80499999993"/>
    <x v="58"/>
    <n v="519807.23899999994"/>
    <x v="58"/>
    <n v="3583561"/>
    <n v="83"/>
    <n v="43"/>
    <x v="14"/>
    <n v="76"/>
    <x v="19"/>
    <n v="65"/>
    <x v="49"/>
    <x v="55"/>
    <n v="62"/>
    <x v="56"/>
    <x v="57"/>
    <x v="58"/>
    <n v="9.4152806163845263E-5"/>
    <n v="1.1955199078727412E-4"/>
    <n v="1.7781603297353134E-4"/>
    <n v="8.3143581027420201E-5"/>
    <n v="1.1443303260537758E-4"/>
    <n v="6.7789831631094932E-5"/>
    <n v="1.0503893732807365E-3"/>
    <n v="8.7712918001157469E-4"/>
    <n v="2.7988919401678947E-4"/>
  </r>
  <r>
    <x v="59"/>
    <x v="59"/>
    <x v="59"/>
    <x v="59"/>
    <n v="433442.86000000004"/>
    <x v="59"/>
    <n v="564044.85899999994"/>
    <x v="59"/>
    <n v="531465.2840000001"/>
    <x v="59"/>
    <n v="3592053"/>
    <n v="117"/>
    <n v="72"/>
    <x v="14"/>
    <n v="67"/>
    <x v="32"/>
    <n v="41"/>
    <x v="50"/>
    <x v="56"/>
    <n v="54"/>
    <x v="57"/>
    <x v="58"/>
    <x v="59"/>
    <n v="1.5876806495568465E-4"/>
    <n v="1.1836991049283703E-4"/>
    <n v="1.5457631485728013E-4"/>
    <n v="1.7831076246708406E-4"/>
    <n v="7.2689253958788415E-5"/>
    <n v="8.3085094953225548E-5"/>
    <n v="1.0875592769668092E-3"/>
    <n v="9.5789798667333449E-4"/>
    <n v="3.0845870035881988E-4"/>
  </r>
  <r>
    <x v="60"/>
    <x v="60"/>
    <x v="60"/>
    <x v="60"/>
    <n v="437346.90099999995"/>
    <x v="60"/>
    <n v="555610.25200000009"/>
    <x v="60"/>
    <n v="542415.62000000011"/>
    <x v="60"/>
    <n v="3593222"/>
    <n v="113"/>
    <n v="57"/>
    <x v="25"/>
    <n v="39"/>
    <x v="6"/>
    <n v="63"/>
    <x v="25"/>
    <x v="28"/>
    <n v="49"/>
    <x v="29"/>
    <x v="59"/>
    <x v="60"/>
    <n v="1.2747757275321194E-4"/>
    <n v="8.5008500556573929E-5"/>
    <n v="8.917406276533786E-5"/>
    <n v="9.5683890829923159E-5"/>
    <n v="1.133888364608506E-4"/>
    <n v="1.066919313160023E-4"/>
    <n v="1.1448785342870471E-3"/>
    <n v="1.0002128845472418E-3"/>
    <n v="3.00009295278722E-4"/>
  </r>
  <r>
    <x v="61"/>
    <x v="61"/>
    <x v="61"/>
    <x v="61"/>
    <n v="438606.065"/>
    <x v="61"/>
    <n v="546335.86200000008"/>
    <x v="61"/>
    <n v="553638.56299999997"/>
    <x v="61"/>
    <n v="3588570"/>
    <n v="91"/>
    <n v="57"/>
    <x v="20"/>
    <n v="57"/>
    <x v="33"/>
    <n v="54"/>
    <x v="15"/>
    <x v="57"/>
    <n v="45"/>
    <x v="58"/>
    <x v="60"/>
    <x v="61"/>
    <n v="1.2960430226256254E-4"/>
    <n v="1.1116408293007938E-4"/>
    <n v="1.2995716326904874E-4"/>
    <n v="7.9551579113051023E-5"/>
    <n v="9.8840299083277074E-5"/>
    <n v="1.0636469957550381E-4"/>
    <n v="8.5796046689038178E-4"/>
    <n v="7.6241282056911555E-4"/>
    <n v="2.5664819134084052E-4"/>
  </r>
  <r>
    <x v="62"/>
    <x v="62"/>
    <x v="62"/>
    <x v="62"/>
    <n v="439239"/>
    <x v="62"/>
    <n v="535611"/>
    <x v="62"/>
    <n v="575757"/>
    <x v="62"/>
    <n v="3594478"/>
    <n v="110"/>
    <n v="51"/>
    <x v="0"/>
    <n v="44"/>
    <x v="3"/>
    <n v="40"/>
    <x v="51"/>
    <x v="58"/>
    <n v="63"/>
    <x v="59"/>
    <x v="29"/>
    <x v="62"/>
    <n v="1.179553481186122E-4"/>
    <n v="9.6847219475975835E-5"/>
    <n v="1.0017325419646252E-4"/>
    <n v="1.0152260839268945E-4"/>
    <n v="7.4681065176032606E-5"/>
    <n v="1.3500198473067105E-4"/>
    <n v="1.0299483983694511E-3"/>
    <n v="9.2263877313979354E-4"/>
    <n v="2.9489678334378454E-4"/>
  </r>
  <r>
    <x v="63"/>
    <x v="63"/>
    <x v="63"/>
    <x v="63"/>
    <n v="112326.01799999998"/>
    <x v="63"/>
    <n v="125074.128"/>
    <x v="63"/>
    <n v="119147.20600000001"/>
    <x v="63"/>
    <n v="863832"/>
    <n v="111"/>
    <n v="66"/>
    <x v="3"/>
    <n v="57"/>
    <x v="17"/>
    <n v="61"/>
    <x v="52"/>
    <x v="16"/>
    <n v="73"/>
    <x v="60"/>
    <x v="61"/>
    <x v="63"/>
    <n v="5.9370928312500639E-4"/>
    <n v="5.0015442055804894E-4"/>
    <n v="5.074514437073698E-4"/>
    <n v="4.6164310486973304E-4"/>
    <n v="4.8771077580488911E-4"/>
    <n v="6.9598576993546856E-4"/>
    <n v="1.4184134540259383E-3"/>
    <n v="1.5781925533345101E-3"/>
    <n v="8.3465303438631582E-4"/>
  </r>
  <r>
    <x v="64"/>
    <x v="64"/>
    <x v="64"/>
    <x v="64"/>
    <n v="109915.41399999999"/>
    <x v="64"/>
    <n v="130201.804"/>
    <x v="64"/>
    <n v="122781.06600000001"/>
    <x v="64"/>
    <n v="881278"/>
    <n v="96"/>
    <n v="48"/>
    <x v="2"/>
    <n v="60"/>
    <x v="14"/>
    <n v="53"/>
    <x v="29"/>
    <x v="59"/>
    <n v="44"/>
    <x v="61"/>
    <x v="62"/>
    <x v="64"/>
    <n v="4.2650298808882001E-4"/>
    <n v="3.9929895880400697E-4"/>
    <n v="5.4587430294353442E-4"/>
    <n v="5.065945320345467E-4"/>
    <n v="4.0706041215834456E-4"/>
    <n v="4.5816711809809179E-4"/>
    <n v="1.4253011942411381E-3"/>
    <n v="1.5170461519363034E-3"/>
    <n v="7.2054448199092682E-4"/>
  </r>
  <r>
    <x v="65"/>
    <x v="65"/>
    <x v="65"/>
    <x v="65"/>
    <n v="110709.19200000001"/>
    <x v="65"/>
    <n v="131753.24400000001"/>
    <x v="65"/>
    <n v="126582.41399999999"/>
    <x v="65"/>
    <n v="890856"/>
    <n v="112"/>
    <n v="66"/>
    <x v="27"/>
    <n v="55"/>
    <x v="34"/>
    <n v="58"/>
    <x v="41"/>
    <x v="60"/>
    <n v="65"/>
    <x v="62"/>
    <x v="63"/>
    <x v="65"/>
    <n v="5.8758897766408695E-4"/>
    <n v="3.2495686475022639E-4"/>
    <n v="4.9679705005886048E-4"/>
    <n v="6.0211642736948548E-4"/>
    <n v="4.4021686479309759E-4"/>
    <n v="4.8719305504645418E-4"/>
    <n v="1.2007987144248965E-3"/>
    <n v="1.4477516942643237E-3"/>
    <n v="7.5545318210799503E-4"/>
  </r>
  <r>
    <x v="66"/>
    <x v="66"/>
    <x v="66"/>
    <x v="66"/>
    <n v="111979.94399999999"/>
    <x v="66"/>
    <n v="132333.603"/>
    <x v="66"/>
    <n v="130733.01499999998"/>
    <x v="66"/>
    <n v="900131"/>
    <n v="91"/>
    <n v="50"/>
    <x v="0"/>
    <n v="48"/>
    <x v="2"/>
    <n v="48"/>
    <x v="29"/>
    <x v="61"/>
    <n v="53"/>
    <x v="63"/>
    <x v="64"/>
    <x v="66"/>
    <n v="4.4059058489113903E-4"/>
    <n v="3.7782596703100051E-4"/>
    <n v="4.2864818721466771E-4"/>
    <n v="4.0563951818897519E-4"/>
    <n v="3.6271966387856904E-4"/>
    <n v="4.2878778263546699E-4"/>
    <n v="1.2697634182153607E-3"/>
    <n v="1.3751411338915102E-3"/>
    <n v="6.6545869434560083E-4"/>
  </r>
  <r>
    <x v="67"/>
    <x v="67"/>
    <x v="67"/>
    <x v="67"/>
    <n v="114392.564"/>
    <x v="67"/>
    <n v="132610.28"/>
    <x v="67"/>
    <n v="135397.79"/>
    <x v="67"/>
    <n v="908446"/>
    <n v="119"/>
    <n v="51"/>
    <x v="21"/>
    <n v="39"/>
    <x v="29"/>
    <n v="74"/>
    <x v="21"/>
    <x v="62"/>
    <n v="55"/>
    <x v="64"/>
    <x v="65"/>
    <x v="67"/>
    <n v="4.4810413729278148E-4"/>
    <n v="3.8503254350062314E-4"/>
    <n v="3.4093125144043455E-4"/>
    <n v="4.3065768001860158E-4"/>
    <n v="5.5802611984530912E-4"/>
    <n v="5.1299950305129494E-4"/>
    <n v="1.2186314119307265E-3"/>
    <n v="1.4826924475280364E-3"/>
    <n v="7.2651539001767859E-4"/>
  </r>
  <r>
    <x v="68"/>
    <x v="68"/>
    <x v="68"/>
    <x v="68"/>
    <n v="117064.497"/>
    <x v="68"/>
    <n v="132012.74"/>
    <x v="68"/>
    <n v="141084.96999999997"/>
    <x v="68"/>
    <n v="917060"/>
    <n v="115"/>
    <n v="54"/>
    <x v="21"/>
    <n v="57"/>
    <x v="19"/>
    <n v="63"/>
    <x v="16"/>
    <x v="63"/>
    <n v="50"/>
    <x v="65"/>
    <x v="66"/>
    <x v="68"/>
    <n v="4.7298603749596814E-4"/>
    <n v="3.8876555147496298E-4"/>
    <n v="4.8691107432853874E-4"/>
    <n v="3.4736147297937894E-4"/>
    <n v="4.772266676685902E-4"/>
    <n v="5.0625717413877358E-4"/>
    <n v="1.2970906823030124E-3"/>
    <n v="1.5123213565956981E-3"/>
    <n v="7.3059559897934703E-4"/>
  </r>
  <r>
    <x v="69"/>
    <x v="69"/>
    <x v="69"/>
    <x v="69"/>
    <n v="120033.74799999999"/>
    <x v="69"/>
    <n v="131079.57"/>
    <x v="69"/>
    <n v="147549.38700000002"/>
    <x v="69"/>
    <n v="926454"/>
    <n v="111"/>
    <n v="55"/>
    <x v="0"/>
    <n v="65"/>
    <x v="35"/>
    <n v="47"/>
    <x v="43"/>
    <x v="10"/>
    <n v="47"/>
    <x v="66"/>
    <x v="67"/>
    <x v="69"/>
    <n v="4.8384333617264335E-4"/>
    <n v="3.8168685855088176E-4"/>
    <n v="5.4151437477400111E-4"/>
    <n v="6.7368292159360188E-4"/>
    <n v="3.5856083446108341E-4"/>
    <n v="3.6287507272655614E-4"/>
    <n v="1.3554783524786856E-3"/>
    <n v="1.5308510994592284E-3"/>
    <n v="7.4693400859621737E-4"/>
  </r>
  <r>
    <x v="70"/>
    <x v="70"/>
    <x v="70"/>
    <x v="70"/>
    <n v="122261.96699999999"/>
    <x v="70"/>
    <n v="129752.73000000001"/>
    <x v="70"/>
    <n v="153659.03999999998"/>
    <x v="70"/>
    <n v="934695"/>
    <n v="130"/>
    <n v="67"/>
    <x v="1"/>
    <n v="48"/>
    <x v="14"/>
    <n v="49"/>
    <x v="11"/>
    <x v="64"/>
    <n v="66"/>
    <x v="67"/>
    <x v="68"/>
    <x v="70"/>
    <n v="5.8521258633305003E-4"/>
    <n v="4.8257840095378732E-4"/>
    <n v="3.9259960540304414E-4"/>
    <n v="5.5255771857142964E-4"/>
    <n v="3.7764137987693976E-4"/>
    <n v="4.5744226789668234E-4"/>
    <n v="1.2234880551121499E-3"/>
    <n v="1.5188384977758761E-3"/>
    <n v="7.767239580825831E-4"/>
  </r>
  <r>
    <x v="71"/>
    <x v="71"/>
    <x v="71"/>
    <x v="71"/>
    <n v="125241"/>
    <x v="71"/>
    <n v="128392"/>
    <x v="71"/>
    <n v="160565"/>
    <x v="71"/>
    <n v="943732"/>
    <n v="127"/>
    <n v="50"/>
    <x v="15"/>
    <n v="38"/>
    <x v="15"/>
    <n v="57"/>
    <x v="21"/>
    <x v="8"/>
    <n v="38"/>
    <x v="17"/>
    <x v="69"/>
    <x v="71"/>
    <n v="4.3850417455974181E-4"/>
    <n v="3.7433068046807612E-4"/>
    <n v="3.0341501584944228E-4"/>
    <n v="4.8045108010841877E-4"/>
    <n v="4.4395289426132467E-4"/>
    <n v="4.6446087113966104E-4"/>
    <n v="9.5911313175349542E-4"/>
    <n v="1.3018480683076438E-3"/>
    <n v="6.5908541831791233E-4"/>
  </r>
  <r>
    <x v="72"/>
    <x v="72"/>
    <x v="72"/>
    <x v="72"/>
    <n v="105917.94"/>
    <x v="72"/>
    <n v="78261.589000000007"/>
    <x v="72"/>
    <n v="70023.527000000002"/>
    <x v="72"/>
    <n v="588433"/>
    <n v="107"/>
    <n v="79"/>
    <x v="27"/>
    <n v="68"/>
    <x v="36"/>
    <n v="55"/>
    <x v="53"/>
    <x v="65"/>
    <n v="53"/>
    <x v="68"/>
    <x v="70"/>
    <x v="72"/>
    <n v="1.3292562072857611E-3"/>
    <n v="4.5839856382164697E-4"/>
    <n v="6.4200644385644203E-4"/>
    <n v="7.2832663798840067E-4"/>
    <n v="7.0277131735722864E-4"/>
    <n v="6.7041687472326784E-4"/>
    <n v="2.0564516837319547E-3"/>
    <n v="2.3697590795289259E-3"/>
    <n v="1.1097270207483265E-3"/>
  </r>
  <r>
    <x v="73"/>
    <x v="73"/>
    <x v="73"/>
    <x v="73"/>
    <n v="113958"/>
    <x v="73"/>
    <n v="75387.600000000006"/>
    <x v="73"/>
    <n v="67206"/>
    <x v="73"/>
    <n v="584400"/>
    <n v="100"/>
    <n v="72"/>
    <x v="28"/>
    <n v="47"/>
    <x v="16"/>
    <n v="53"/>
    <x v="14"/>
    <x v="66"/>
    <n v="38"/>
    <x v="69"/>
    <x v="71"/>
    <x v="73"/>
    <n v="1.353882257373017E-3"/>
    <n v="4.0027058291404992E-4"/>
    <n v="4.1243265062566913E-4"/>
    <n v="7.822430820377432E-4"/>
    <n v="7.0303339010659572E-4"/>
    <n v="6.780055015303553E-4"/>
    <n v="2.4848971817992443E-3"/>
    <n v="2.687522647662761E-3"/>
    <n v="1.0660506502395619E-3"/>
  </r>
  <r>
    <x v="74"/>
    <x v="74"/>
    <x v="74"/>
    <x v="74"/>
    <n v="119384.955"/>
    <x v="74"/>
    <n v="75432.285000000003"/>
    <x v="74"/>
    <n v="67116.915000000008"/>
    <x v="74"/>
    <n v="593955"/>
    <n v="87"/>
    <n v="57"/>
    <x v="29"/>
    <n v="49"/>
    <x v="18"/>
    <n v="60"/>
    <x v="17"/>
    <x v="67"/>
    <n v="38"/>
    <x v="70"/>
    <x v="72"/>
    <x v="74"/>
    <n v="1.0905325701901199E-3"/>
    <n v="7.3287390062725093E-4"/>
    <n v="4.1043697675305905E-4"/>
    <n v="6.1001059100388095E-4"/>
    <n v="7.9541538480506059E-4"/>
    <n v="7.7100777876041931E-4"/>
    <n v="2.6222897759827007E-3"/>
    <n v="2.6200857266147756E-3"/>
    <n v="1.0775227079492555E-3"/>
  </r>
  <r>
    <x v="75"/>
    <x v="75"/>
    <x v="75"/>
    <x v="75"/>
    <n v="125392.113"/>
    <x v="75"/>
    <n v="75114.116000000009"/>
    <x v="75"/>
    <n v="69662.285000000003"/>
    <x v="75"/>
    <n v="605759"/>
    <n v="120"/>
    <n v="35"/>
    <x v="14"/>
    <n v="52"/>
    <x v="5"/>
    <n v="34"/>
    <x v="21"/>
    <x v="68"/>
    <n v="53"/>
    <x v="69"/>
    <x v="73"/>
    <x v="75"/>
    <n v="6.7184597205496984E-4"/>
    <n v="5.733392144756527E-4"/>
    <n v="4.1469912864455837E-4"/>
    <n v="5.5836610618686152E-4"/>
    <n v="4.5264461343058333E-4"/>
    <n v="9.1026607802587901E-4"/>
    <n v="2.1101805661413488E-3"/>
    <n v="2.5626124934096705E-3"/>
    <n v="9.9709620492638169E-4"/>
  </r>
  <r>
    <x v="76"/>
    <x v="76"/>
    <x v="76"/>
    <x v="76"/>
    <n v="133164.76500000001"/>
    <x v="76"/>
    <n v="76182.633000000002"/>
    <x v="76"/>
    <n v="69988.922999999995"/>
    <x v="76"/>
    <n v="619371"/>
    <n v="97"/>
    <n v="71"/>
    <x v="13"/>
    <n v="69"/>
    <x v="37"/>
    <n v="63"/>
    <x v="16"/>
    <x v="69"/>
    <n v="55"/>
    <x v="71"/>
    <x v="74"/>
    <x v="76"/>
    <n v="1.3646717318668378E-3"/>
    <n v="6.317769928299629E-4"/>
    <n v="5.1815508404193852E-4"/>
    <n v="8.547571079464204E-4"/>
    <n v="8.2696012882621159E-4"/>
    <n v="9.1389124748988341E-4"/>
    <n v="1.8145728574791757E-3"/>
    <n v="2.1026583120542434E-3"/>
    <n v="1.0930443950394836E-3"/>
  </r>
  <r>
    <x v="77"/>
    <x v="77"/>
    <x v="77"/>
    <x v="77"/>
    <n v="140055.65600000002"/>
    <x v="77"/>
    <n v="76048.320000000007"/>
    <x v="77"/>
    <n v="71612.168000000005"/>
    <x v="77"/>
    <n v="633736"/>
    <n v="110"/>
    <n v="61"/>
    <x v="16"/>
    <n v="54"/>
    <x v="20"/>
    <n v="52"/>
    <x v="47"/>
    <x v="70"/>
    <n v="55"/>
    <x v="72"/>
    <x v="16"/>
    <x v="77"/>
    <n v="1.1458879978263443E-3"/>
    <n v="4.7540624373879867E-4"/>
    <n v="3.8556100868928847E-4"/>
    <n v="6.7462828667466895E-4"/>
    <n v="6.8377578886686774E-4"/>
    <n v="6.7836850369250713E-4"/>
    <n v="2.5833598558278529E-3"/>
    <n v="2.6752501023305834E-3"/>
    <n v="1.0556446217352335E-3"/>
  </r>
  <r>
    <x v="78"/>
    <x v="78"/>
    <x v="78"/>
    <x v="78"/>
    <n v="145036.41600000003"/>
    <x v="78"/>
    <n v="77050.59599999999"/>
    <x v="78"/>
    <n v="73813.175999999992"/>
    <x v="78"/>
    <n v="647484"/>
    <n v="108"/>
    <n v="54"/>
    <x v="30"/>
    <n v="60"/>
    <x v="28"/>
    <n v="56"/>
    <x v="25"/>
    <x v="9"/>
    <n v="42"/>
    <x v="73"/>
    <x v="75"/>
    <x v="78"/>
    <n v="9.8117346165628623E-4"/>
    <n v="6.8528119501257666E-4"/>
    <n v="4.13689207543573E-4"/>
    <n v="6.4444246815420871E-4"/>
    <n v="7.2679515678243428E-4"/>
    <n v="7.4307948222921045E-4"/>
    <n v="2.032157510740359E-3"/>
    <n v="2.2640082085566456E-3"/>
    <n v="9.9770805147308657E-4"/>
  </r>
  <r>
    <x v="79"/>
    <x v="79"/>
    <x v="79"/>
    <x v="79"/>
    <n v="149595.04300000001"/>
    <x v="79"/>
    <n v="77104.053"/>
    <x v="79"/>
    <n v="75127.025999999998"/>
    <x v="79"/>
    <n v="659009"/>
    <n v="105"/>
    <n v="37"/>
    <x v="10"/>
    <n v="72"/>
    <x v="18"/>
    <n v="55"/>
    <x v="52"/>
    <x v="71"/>
    <n v="42"/>
    <x v="9"/>
    <x v="76"/>
    <x v="79"/>
    <n v="6.4534377576306104E-4"/>
    <n v="5.4710059754430485E-4"/>
    <n v="4.8129937032739779E-4"/>
    <n v="5.3809573022221878E-4"/>
    <n v="7.1332177570483874E-4"/>
    <n v="9.9716825892037439E-4"/>
    <n v="2.0631723129836128E-3"/>
    <n v="2.2164707269602857E-3"/>
    <n v="9.6812031398660716E-4"/>
  </r>
  <r>
    <x v="80"/>
    <x v="80"/>
    <x v="80"/>
    <x v="80"/>
    <n v="156390"/>
    <x v="80"/>
    <n v="76580"/>
    <x v="80"/>
    <n v="79769"/>
    <x v="80"/>
    <n v="672391"/>
    <n v="119"/>
    <n v="61"/>
    <x v="1"/>
    <n v="46"/>
    <x v="19"/>
    <n v="52"/>
    <x v="25"/>
    <x v="72"/>
    <n v="70"/>
    <x v="74"/>
    <x v="9"/>
    <x v="80"/>
    <n v="1.035653650254669E-3"/>
    <n v="6.5188339978922431E-4"/>
    <n v="2.9413645373745122E-4"/>
    <n v="4.0793272248023098E-4"/>
    <n v="6.7902846696265347E-4"/>
    <n v="7.3381294964028777E-4"/>
    <n v="1.9932555253293887E-3"/>
    <n v="2.2532745428608483E-3"/>
    <n v="9.7711004460202477E-4"/>
  </r>
  <r>
    <x v="81"/>
    <x v="81"/>
    <x v="81"/>
    <x v="81"/>
    <n v="2290188.2549999999"/>
    <x v="81"/>
    <n v="2560323.9870000007"/>
    <x v="81"/>
    <n v="3071464.9319999991"/>
    <x v="81"/>
    <n v="18222420"/>
    <n v="114"/>
    <n v="172"/>
    <x v="0"/>
    <n v="68"/>
    <x v="37"/>
    <n v="52"/>
    <x v="54"/>
    <x v="73"/>
    <n v="41"/>
    <x v="75"/>
    <x v="77"/>
    <x v="81"/>
    <n v="7.8163126784609304E-5"/>
    <n v="2.0446206805997353E-5"/>
    <n v="2.9691882250963689E-5"/>
    <n v="2.8590823235789534E-5"/>
    <n v="2.0309929627667856E-5"/>
    <n v="9.6073513226857158E-5"/>
    <n v="6.0589980390503794E-4"/>
    <n v="4.6832954862590189E-4"/>
    <n v="1.4427282435593077E-4"/>
  </r>
  <r>
    <x v="82"/>
    <x v="82"/>
    <x v="82"/>
    <x v="82"/>
    <n v="2247327.1740000006"/>
    <x v="82"/>
    <n v="2664807.1129999999"/>
    <x v="82"/>
    <n v="3132222.9640000006"/>
    <x v="82"/>
    <n v="18500150"/>
    <n v="109"/>
    <n v="96"/>
    <x v="19"/>
    <n v="57"/>
    <x v="7"/>
    <n v="51"/>
    <x v="55"/>
    <x v="74"/>
    <n v="66"/>
    <x v="76"/>
    <x v="78"/>
    <x v="82"/>
    <n v="4.3595215954912453E-5"/>
    <n v="1.7628615601899587E-5"/>
    <n v="2.5363463166133543E-5"/>
    <n v="1.9158742383971827E-5"/>
    <n v="1.913834579290993E-5"/>
    <n v="6.6131951687683298E-5"/>
    <n v="6.0787498906798756E-4"/>
    <n v="4.7780000665497313E-4"/>
    <n v="1.3626916538514553E-4"/>
  </r>
  <r>
    <x v="83"/>
    <x v="83"/>
    <x v="83"/>
    <x v="83"/>
    <n v="2264145.7240000004"/>
    <x v="83"/>
    <n v="2686329.3809999996"/>
    <x v="83"/>
    <n v="3193384.6749999993"/>
    <x v="83"/>
    <n v="18587927"/>
    <n v="121"/>
    <n v="106"/>
    <x v="31"/>
    <n v="52"/>
    <x v="37"/>
    <n v="64"/>
    <x v="56"/>
    <x v="75"/>
    <n v="61"/>
    <x v="77"/>
    <x v="79"/>
    <x v="83"/>
    <n v="4.8339566424761999E-5"/>
    <n v="1.799105864502617E-5"/>
    <n v="2.2966719610314266E-5"/>
    <n v="2.9267870702098349E-5"/>
    <n v="2.3824330870466704E-5"/>
    <n v="8.4795792713602148E-5"/>
    <n v="6.3694174269812969E-4"/>
    <n v="5.0503399583964772E-4"/>
    <n v="1.4778409663433691E-4"/>
  </r>
  <r>
    <x v="84"/>
    <x v="84"/>
    <x v="84"/>
    <x v="84"/>
    <n v="2276317.5489999996"/>
    <x v="84"/>
    <n v="2688063.9319999991"/>
    <x v="84"/>
    <n v="3259859.5860000001"/>
    <x v="84"/>
    <n v="18613958"/>
    <n v="126"/>
    <n v="78"/>
    <x v="28"/>
    <n v="62"/>
    <x v="5"/>
    <n v="42"/>
    <x v="57"/>
    <x v="76"/>
    <n v="55"/>
    <x v="78"/>
    <x v="80"/>
    <x v="84"/>
    <n v="3.5863076594303767E-5"/>
    <n v="1.6411411389843709E-5"/>
    <n v="2.7236973166260123E-5"/>
    <n v="1.9134671590273357E-5"/>
    <n v="1.5624628380304467E-5"/>
    <n v="8.0689917434732377E-5"/>
    <n v="6.0892193287247925E-4"/>
    <n v="4.888886086020168E-4"/>
    <n v="1.4080831169813534E-4"/>
  </r>
  <r>
    <x v="85"/>
    <x v="85"/>
    <x v="85"/>
    <x v="85"/>
    <n v="2308750.0830000001"/>
    <x v="85"/>
    <n v="2687913.8810000005"/>
    <x v="85"/>
    <n v="3313645.4389999998"/>
    <x v="85"/>
    <n v="18717080"/>
    <n v="105"/>
    <n v="142"/>
    <x v="26"/>
    <n v="48"/>
    <x v="12"/>
    <n v="49"/>
    <x v="58"/>
    <x v="77"/>
    <n v="86"/>
    <x v="79"/>
    <x v="81"/>
    <x v="85"/>
    <n v="6.516385075120348E-5"/>
    <n v="2.3394894539798707E-5"/>
    <n v="2.079047028668802E-5"/>
    <n v="2.3981142098223741E-5"/>
    <n v="1.8229750717225449E-5"/>
    <n v="1.1801993469113044E-4"/>
    <n v="6.4460728805209992E-4"/>
    <n v="5.127383164079877E-4"/>
    <n v="1.5803747165690375E-4"/>
  </r>
  <r>
    <x v="86"/>
    <x v="86"/>
    <x v="86"/>
    <x v="86"/>
    <n v="2384232.344"/>
    <x v="86"/>
    <n v="2718694.2989999992"/>
    <x v="86"/>
    <n v="3464609.365999999"/>
    <x v="86"/>
    <n v="19138571"/>
    <n v="105"/>
    <n v="150"/>
    <x v="7"/>
    <n v="57"/>
    <x v="25"/>
    <n v="52"/>
    <x v="59"/>
    <x v="78"/>
    <n v="69"/>
    <x v="80"/>
    <x v="82"/>
    <x v="86"/>
    <n v="6.7834378021043641E-5"/>
    <n v="2.1927316722506771E-5"/>
    <n v="2.3907065996920307E-5"/>
    <n v="2.9257001498775575E-5"/>
    <n v="1.9126828646798151E-5"/>
    <n v="1.135465071527294E-4"/>
    <n v="6.1854015088406956E-4"/>
    <n v="4.9620004947405867E-4"/>
    <n v="1.5554975342725431E-4"/>
  </r>
  <r>
    <x v="87"/>
    <x v="87"/>
    <x v="87"/>
    <x v="87"/>
    <n v="2415834.3890000004"/>
    <x v="87"/>
    <n v="2696890.0170000009"/>
    <x v="87"/>
    <n v="3597552.9380000015"/>
    <x v="87"/>
    <n v="19266113"/>
    <n v="124"/>
    <n v="83"/>
    <x v="9"/>
    <n v="60"/>
    <x v="38"/>
    <n v="84"/>
    <x v="60"/>
    <x v="79"/>
    <n v="76"/>
    <x v="81"/>
    <x v="83"/>
    <x v="87"/>
    <n v="3.7749207573523827E-5"/>
    <n v="2.1336916455938394E-5"/>
    <n v="2.4836139543835258E-5"/>
    <n v="1.7663703814045466E-5"/>
    <n v="3.1146987630382102E-5"/>
    <n v="9.0130601156350847E-5"/>
    <n v="6.3126242730496805E-4"/>
    <n v="5.1426428183633873E-4"/>
    <n v="1.5654429100462559E-4"/>
  </r>
  <r>
    <x v="88"/>
    <x v="88"/>
    <x v="88"/>
    <x v="88"/>
    <n v="2520758.426"/>
    <x v="88"/>
    <n v="2737058.227"/>
    <x v="88"/>
    <n v="3784942.3089999994"/>
    <x v="88"/>
    <n v="19861484"/>
    <n v="106"/>
    <n v="124"/>
    <x v="28"/>
    <n v="37"/>
    <x v="39"/>
    <n v="35"/>
    <x v="61"/>
    <x v="80"/>
    <n v="64"/>
    <x v="82"/>
    <x v="84"/>
    <x v="88"/>
    <n v="5.4999203644796874E-5"/>
    <n v="1.6159045391337003E-5"/>
    <n v="1.467812211530023E-5"/>
    <n v="3.2175854874255189E-5"/>
    <n v="1.2787451744628156E-5"/>
    <n v="1.0647698074930386E-4"/>
    <n v="5.9710289232839148E-4"/>
    <n v="4.8536762716971092E-4"/>
    <n v="1.5195239187565238E-4"/>
  </r>
  <r>
    <x v="89"/>
    <x v="89"/>
    <x v="89"/>
    <x v="89"/>
    <n v="2588801"/>
    <x v="89"/>
    <n v="2739262"/>
    <x v="89"/>
    <n v="3909738"/>
    <x v="89"/>
    <n v="20177273"/>
    <n v="102"/>
    <n v="85"/>
    <x v="32"/>
    <n v="72"/>
    <x v="9"/>
    <n v="56"/>
    <x v="62"/>
    <x v="81"/>
    <n v="44"/>
    <x v="83"/>
    <x v="85"/>
    <x v="89"/>
    <n v="3.7371540824231534E-5"/>
    <n v="3.2286367162181689E-5"/>
    <n v="2.7812102977401509E-5"/>
    <n v="1.8349476795251643E-5"/>
    <n v="2.0443462509245191E-5"/>
    <n v="1.1385177637234085E-4"/>
    <n v="6.5324070308547528E-4"/>
    <n v="5.3018892971104102E-4"/>
    <n v="1.6543365399278683E-4"/>
  </r>
  <r>
    <x v="90"/>
    <x v="90"/>
    <x v="90"/>
    <x v="90"/>
    <n v="1356453.6110000007"/>
    <x v="90"/>
    <n v="1326348.2989999994"/>
    <x v="90"/>
    <n v="946398.88800000015"/>
    <x v="90"/>
    <n v="9497667"/>
    <n v="124"/>
    <n v="74"/>
    <x v="10"/>
    <n v="57"/>
    <x v="25"/>
    <n v="43"/>
    <x v="63"/>
    <x v="82"/>
    <n v="57"/>
    <x v="84"/>
    <x v="86"/>
    <x v="90"/>
    <n v="5.4096771892030245E-5"/>
    <n v="3.8693814679248233E-5"/>
    <n v="4.2021341192772992E-5"/>
    <n v="4.8528842186986626E-5"/>
    <n v="3.2419840273041294E-5"/>
    <n v="1.2934682766505248E-4"/>
    <n v="1.2341519150221147E-3"/>
    <n v="7.7170760927839494E-4"/>
    <n v="1.8636155594842398E-4"/>
  </r>
  <r>
    <x v="91"/>
    <x v="91"/>
    <x v="91"/>
    <x v="91"/>
    <n v="1312690.6660000009"/>
    <x v="91"/>
    <n v="1335406.3420000002"/>
    <x v="91"/>
    <n v="962370.51299999957"/>
    <x v="91"/>
    <n v="9411980"/>
    <n v="105"/>
    <n v="66"/>
    <x v="27"/>
    <n v="48"/>
    <x v="40"/>
    <n v="60"/>
    <x v="64"/>
    <x v="83"/>
    <n v="46"/>
    <x v="85"/>
    <x v="87"/>
    <x v="91"/>
    <n v="4.902510237590868E-5"/>
    <n v="3.0040720438345347E-5"/>
    <n v="3.6566116636042237E-5"/>
    <n v="2.6892555736829859E-5"/>
    <n v="4.4930144565690546E-5"/>
    <n v="1.0680347280680959E-4"/>
    <n v="1.2178261741899407E-3"/>
    <n v="7.7537129560709139E-4"/>
    <n v="1.7870841204507446E-4"/>
  </r>
  <r>
    <x v="92"/>
    <x v="92"/>
    <x v="92"/>
    <x v="92"/>
    <n v="1310807.3849999998"/>
    <x v="92"/>
    <n v="1346240.4639999992"/>
    <x v="92"/>
    <n v="986010.10000000033"/>
    <x v="92"/>
    <n v="9455367"/>
    <n v="104"/>
    <n v="54"/>
    <x v="5"/>
    <n v="68"/>
    <x v="1"/>
    <n v="59"/>
    <x v="65"/>
    <x v="84"/>
    <n v="51"/>
    <x v="85"/>
    <x v="88"/>
    <x v="92"/>
    <n v="3.9948562231271045E-5"/>
    <n v="4.6763099670024525E-5"/>
    <n v="5.1876424239095977E-5"/>
    <n v="3.8723087099504247E-5"/>
    <n v="4.3825751474366642E-5"/>
    <n v="1.4717345188101246E-4"/>
    <n v="1.1896429864156561E-3"/>
    <n v="7.6680878191426392E-4"/>
    <n v="1.8793559255817359E-4"/>
  </r>
  <r>
    <x v="93"/>
    <x v="93"/>
    <x v="93"/>
    <x v="93"/>
    <n v="1308084.1799999992"/>
    <x v="93"/>
    <n v="1345170.898"/>
    <x v="93"/>
    <n v="1008057.1840000001"/>
    <x v="93"/>
    <n v="9452262"/>
    <n v="127"/>
    <n v="70"/>
    <x v="5"/>
    <n v="60"/>
    <x v="20"/>
    <n v="63"/>
    <x v="66"/>
    <x v="85"/>
    <n v="52"/>
    <x v="86"/>
    <x v="89"/>
    <x v="93"/>
    <n v="5.1856912510324958E-5"/>
    <n v="4.6901472847025054E-5"/>
    <n v="4.5868607630435553E-5"/>
    <n v="4.2966721250472712E-5"/>
    <n v="4.683419786561573E-5"/>
    <n v="1.1640746106675738E-4"/>
    <n v="1.111048081177109E-3"/>
    <n v="7.4366237860641984E-4"/>
    <n v="1.8365974197498969E-4"/>
  </r>
  <r>
    <x v="94"/>
    <x v="94"/>
    <x v="94"/>
    <x v="94"/>
    <n v="1312507.04"/>
    <x v="94"/>
    <n v="1359641.5059999998"/>
    <x v="94"/>
    <n v="1063965.2520000001"/>
    <x v="94"/>
    <n v="9590792"/>
    <n v="109"/>
    <n v="93"/>
    <x v="11"/>
    <n v="65"/>
    <x v="1"/>
    <n v="56"/>
    <x v="67"/>
    <x v="86"/>
    <n v="49"/>
    <x v="87"/>
    <x v="90"/>
    <x v="94"/>
    <n v="6.7905424633681876E-5"/>
    <n v="4.9118704936572352E-5"/>
    <n v="4.9523543888953155E-5"/>
    <n v="3.9691864091285168E-5"/>
    <n v="4.1187327507196598E-5"/>
    <n v="1.2727181915831654E-4"/>
    <n v="1.087441528588567E-3"/>
    <n v="7.325980596897346E-4"/>
    <n v="1.8642881630630712E-4"/>
  </r>
  <r>
    <x v="95"/>
    <x v="95"/>
    <x v="95"/>
    <x v="95"/>
    <n v="1306832.5249999999"/>
    <x v="95"/>
    <n v="1335126.5769999996"/>
    <x v="95"/>
    <n v="1066700.2510000004"/>
    <x v="95"/>
    <n v="9478952"/>
    <n v="124"/>
    <n v="83"/>
    <x v="31"/>
    <n v="58"/>
    <x v="27"/>
    <n v="51"/>
    <x v="68"/>
    <x v="87"/>
    <n v="46"/>
    <x v="88"/>
    <x v="91"/>
    <x v="95"/>
    <n v="6.1596036512640253E-5"/>
    <n v="3.2213322667092221E-5"/>
    <n v="4.438212157292305E-5"/>
    <n v="5.1035732246887862E-5"/>
    <n v="3.8198625417670807E-5"/>
    <n v="1.8041588976159113E-4"/>
    <n v="1.0621540577475683E-3"/>
    <n v="7.3392882808158064E-4"/>
    <n v="1.8999990716273276E-4"/>
  </r>
  <r>
    <x v="96"/>
    <x v="96"/>
    <x v="96"/>
    <x v="96"/>
    <n v="1322390.8870000001"/>
    <x v="96"/>
    <n v="1348412.7810000004"/>
    <x v="96"/>
    <n v="1131307.0189999996"/>
    <x v="96"/>
    <n v="9631395"/>
    <n v="89"/>
    <n v="50"/>
    <x v="2"/>
    <n v="61"/>
    <x v="13"/>
    <n v="65"/>
    <x v="69"/>
    <x v="88"/>
    <n v="53"/>
    <x v="89"/>
    <x v="92"/>
    <x v="96"/>
    <n v="3.6774834239549224E-5"/>
    <n v="3.6256903239143669E-5"/>
    <n v="4.6128569547530458E-5"/>
    <n v="4.9450269038871485E-5"/>
    <n v="4.8204823416012981E-5"/>
    <n v="1.5250566356694428E-4"/>
    <n v="1.0244787493888963E-3"/>
    <n v="7.0370059888794718E-4"/>
    <n v="1.8304721174866153E-4"/>
  </r>
  <r>
    <x v="97"/>
    <x v="97"/>
    <x v="97"/>
    <x v="97"/>
    <n v="1317244.9220000003"/>
    <x v="97"/>
    <n v="1330462.5789999997"/>
    <x v="97"/>
    <n v="1158465.1590000007"/>
    <x v="97"/>
    <n v="9574997"/>
    <n v="105"/>
    <n v="55"/>
    <x v="20"/>
    <n v="47"/>
    <x v="11"/>
    <n v="51"/>
    <x v="68"/>
    <x v="89"/>
    <n v="58"/>
    <x v="90"/>
    <x v="93"/>
    <x v="97"/>
    <n v="4.0864375576077163E-5"/>
    <n v="4.0345102115276305E-5"/>
    <n v="3.5680532310300294E-5"/>
    <n v="3.9685636488674541E-5"/>
    <n v="3.8332532462756332E-5"/>
    <n v="1.7398564563716668E-4"/>
    <n v="9.2190946935504631E-4"/>
    <n v="6.5502236553205699E-4"/>
    <n v="1.7597916740861642E-4"/>
  </r>
  <r>
    <x v="98"/>
    <x v="98"/>
    <x v="98"/>
    <x v="98"/>
    <n v="1321565"/>
    <x v="98"/>
    <n v="1325803"/>
    <x v="98"/>
    <n v="1205631"/>
    <x v="98"/>
    <n v="9582620"/>
    <n v="113"/>
    <n v="62"/>
    <x v="15"/>
    <n v="59"/>
    <x v="17"/>
    <n v="44"/>
    <x v="70"/>
    <x v="90"/>
    <n v="39"/>
    <x v="91"/>
    <x v="94"/>
    <x v="98"/>
    <n v="4.6697225732882829E-5"/>
    <n v="3.4062946844771452E-5"/>
    <n v="4.4644039453224021E-5"/>
    <n v="4.31333614213675E-5"/>
    <n v="3.3187434332249968E-5"/>
    <n v="1.4002691334888013E-4"/>
    <n v="9.2648579872282649E-4"/>
    <n v="6.7459581838344906E-4"/>
    <n v="1.7688273144505365E-4"/>
  </r>
  <r>
    <x v="99"/>
    <x v="99"/>
    <x v="99"/>
    <x v="99"/>
    <n v="183511.85700000002"/>
    <x v="99"/>
    <n v="180058.22700000001"/>
    <x v="99"/>
    <n v="180646.56999999998"/>
    <x v="99"/>
    <n v="1280241"/>
    <n v="115"/>
    <n v="64"/>
    <x v="5"/>
    <n v="39"/>
    <x v="28"/>
    <n v="37"/>
    <x v="11"/>
    <x v="91"/>
    <n v="51"/>
    <x v="92"/>
    <x v="95"/>
    <x v="99"/>
    <n v="4.15457169686217E-4"/>
    <n v="3.6627276796594394E-4"/>
    <n v="2.12520327773698E-4"/>
    <n v="3.3010680867603563E-4"/>
    <n v="2.0548908326193836E-4"/>
    <n v="3.8771563944627621E-4"/>
    <n v="1.2787400281112453E-3"/>
    <n v="1.2942934962600959E-3"/>
    <n v="5.5926970000179659E-4"/>
  </r>
  <r>
    <x v="100"/>
    <x v="100"/>
    <x v="100"/>
    <x v="100"/>
    <n v="179787.30600000004"/>
    <x v="100"/>
    <n v="194286.103"/>
    <x v="100"/>
    <n v="185908.43600000002"/>
    <x v="100"/>
    <n v="1333591"/>
    <n v="122"/>
    <n v="65"/>
    <x v="28"/>
    <n v="45"/>
    <x v="5"/>
    <n v="48"/>
    <x v="71"/>
    <x v="92"/>
    <n v="49"/>
    <x v="93"/>
    <x v="96"/>
    <x v="100"/>
    <n v="4.0080109162431968E-4"/>
    <n v="2.2106598937500485E-4"/>
    <n v="2.5029575781062088E-4"/>
    <n v="2.5678273594290503E-4"/>
    <n v="2.4705832923109278E-4"/>
    <n v="3.5116219094813466E-4"/>
    <n v="1.2371681724007402E-3"/>
    <n v="1.2933527762958212E-3"/>
    <n v="5.2714812862414342E-4"/>
  </r>
  <r>
    <x v="101"/>
    <x v="101"/>
    <x v="101"/>
    <x v="101"/>
    <n v="183269.86200000002"/>
    <x v="101"/>
    <n v="192700.54499999998"/>
    <x v="101"/>
    <n v="191821.68999999997"/>
    <x v="101"/>
    <n v="1346554"/>
    <n v="76"/>
    <n v="36"/>
    <x v="10"/>
    <n v="69"/>
    <x v="4"/>
    <n v="61"/>
    <x v="9"/>
    <x v="93"/>
    <n v="53"/>
    <x v="94"/>
    <x v="97"/>
    <x v="101"/>
    <n v="2.2036991514325863E-4"/>
    <n v="2.9148151059907892E-4"/>
    <n v="3.7649398131810668E-4"/>
    <n v="3.3769059637161136E-4"/>
    <n v="3.1655333408631516E-4"/>
    <n v="2.7545715704946583E-4"/>
    <n v="1.6525764109366363E-3"/>
    <n v="1.4081242362000924E-3"/>
    <n v="5.7331529221999269E-4"/>
  </r>
  <r>
    <x v="102"/>
    <x v="102"/>
    <x v="102"/>
    <x v="102"/>
    <n v="188610.20899999997"/>
    <x v="102"/>
    <n v="191607.36"/>
    <x v="102"/>
    <n v="197109.54499999998"/>
    <x v="102"/>
    <n v="1362730"/>
    <n v="104"/>
    <n v="74"/>
    <x v="15"/>
    <n v="67"/>
    <x v="8"/>
    <n v="41"/>
    <x v="43"/>
    <x v="94"/>
    <n v="35"/>
    <x v="95"/>
    <x v="98"/>
    <x v="102"/>
    <n v="4.5353646962137341E-4"/>
    <n v="2.5213531894281965E-4"/>
    <n v="3.5522997591291578E-4"/>
    <n v="3.1227878419331319E-4"/>
    <n v="2.1397925424159074E-4"/>
    <n v="2.5197509388835384E-4"/>
    <n v="1.851762176205115E-3"/>
    <n v="1.6427475501292472E-3"/>
    <n v="6.0980531726754388E-4"/>
  </r>
  <r>
    <x v="103"/>
    <x v="103"/>
    <x v="103"/>
    <x v="103"/>
    <n v="192634.27100000001"/>
    <x v="103"/>
    <n v="188485.30199999997"/>
    <x v="103"/>
    <n v="202208.25299999997"/>
    <x v="103"/>
    <n v="1376298"/>
    <n v="133"/>
    <n v="70"/>
    <x v="26"/>
    <n v="53"/>
    <x v="5"/>
    <n v="43"/>
    <x v="21"/>
    <x v="95"/>
    <n v="55"/>
    <x v="96"/>
    <x v="99"/>
    <x v="103"/>
    <n v="4.2201587869710621E-4"/>
    <n v="3.1210932263099877E-4"/>
    <n v="2.7513276700385261E-4"/>
    <n v="2.6407014226526325E-4"/>
    <n v="2.281344993149652E-4"/>
    <n v="3.3312413514057957E-4"/>
    <n v="1.923759264168115E-3"/>
    <n v="1.7929993453457125E-3"/>
    <n v="6.5756108052180556E-4"/>
  </r>
  <r>
    <x v="104"/>
    <x v="104"/>
    <x v="104"/>
    <x v="104"/>
    <n v="199121.39999999997"/>
    <x v="104"/>
    <n v="184341.89500000002"/>
    <x v="104"/>
    <n v="212874.065"/>
    <x v="104"/>
    <n v="1391072"/>
    <n v="109"/>
    <n v="50"/>
    <x v="12"/>
    <n v="53"/>
    <x v="0"/>
    <n v="41"/>
    <x v="72"/>
    <x v="96"/>
    <n v="44"/>
    <x v="97"/>
    <x v="100"/>
    <x v="104"/>
    <n v="2.9761528491151695E-4"/>
    <n v="3.2781983365884224E-4"/>
    <n v="2.6616928165430743E-4"/>
    <n v="2.2951534518367726E-4"/>
    <n v="2.2241281614252689E-4"/>
    <n v="3.4423556719305026E-4"/>
    <n v="1.7569073057349658E-3"/>
    <n v="1.5972629408069138E-3"/>
    <n v="5.9881875273170616E-4"/>
  </r>
  <r>
    <x v="105"/>
    <x v="105"/>
    <x v="105"/>
    <x v="105"/>
    <n v="204911.745"/>
    <x v="105"/>
    <n v="181558.927"/>
    <x v="105"/>
    <n v="219910.65199999997"/>
    <x v="105"/>
    <n v="1406214"/>
    <n v="128"/>
    <n v="56"/>
    <x v="12"/>
    <n v="41"/>
    <x v="30"/>
    <n v="55"/>
    <x v="17"/>
    <x v="97"/>
    <n v="51"/>
    <x v="98"/>
    <x v="101"/>
    <x v="105"/>
    <n v="3.326103848635951E-4"/>
    <n v="3.3071929369896087E-4"/>
    <n v="2.0008613952313958E-4"/>
    <n v="3.8191389845782713E-4"/>
    <n v="3.0293195112350492E-4"/>
    <n v="2.7355777077303644E-4"/>
    <n v="2.2054411443425672E-3"/>
    <n v="1.9685129892698895E-3"/>
    <n v="7.0615141080945007E-4"/>
  </r>
  <r>
    <x v="106"/>
    <x v="106"/>
    <x v="106"/>
    <x v="106"/>
    <n v="203187.95700000002"/>
    <x v="106"/>
    <n v="181785.24799999996"/>
    <x v="106"/>
    <n v="228155.08800000002"/>
    <x v="106"/>
    <n v="1413673"/>
    <n v="107"/>
    <n v="51"/>
    <x v="23"/>
    <n v="58"/>
    <x v="9"/>
    <n v="54"/>
    <x v="52"/>
    <x v="98"/>
    <n v="48"/>
    <x v="99"/>
    <x v="102"/>
    <x v="106"/>
    <n v="3.0359344813193743E-4"/>
    <n v="2.8300443815328655E-4"/>
    <n v="2.8544998855419365E-4"/>
    <n v="2.5531303011495481E-4"/>
    <n v="2.970538071384099E-4"/>
    <n v="3.7492525131565618E-4"/>
    <n v="1.9241297831587257E-3"/>
    <n v="1.7045792672847908E-3"/>
    <n v="6.5220174679717308E-4"/>
  </r>
  <r>
    <x v="107"/>
    <x v="107"/>
    <x v="107"/>
    <x v="107"/>
    <n v="205405"/>
    <x v="107"/>
    <n v="179765"/>
    <x v="107"/>
    <n v="238126"/>
    <x v="107"/>
    <n v="1421658"/>
    <n v="89"/>
    <n v="48"/>
    <x v="6"/>
    <n v="56"/>
    <x v="12"/>
    <n v="45"/>
    <x v="71"/>
    <x v="20"/>
    <n v="50"/>
    <x v="100"/>
    <x v="103"/>
    <x v="107"/>
    <n v="2.8463335665745564E-4"/>
    <n v="4.2869310650203349E-4"/>
    <n v="2.726321170370731E-4"/>
    <n v="3.2130234550712219E-4"/>
    <n v="2.5032681556476512E-4"/>
    <n v="3.1586801073951238E-4"/>
    <n v="2.3222999588453173E-3"/>
    <n v="1.9481524414112878E-3"/>
    <n v="7.2591298329134006E-4"/>
  </r>
  <r>
    <x v="108"/>
    <x v="108"/>
    <x v="108"/>
    <x v="108"/>
    <n v="198791.48699999994"/>
    <x v="108"/>
    <n v="201623.93400000007"/>
    <x v="108"/>
    <n v="174379.39300000004"/>
    <x v="108"/>
    <n v="1488444"/>
    <n v="112"/>
    <n v="43"/>
    <x v="6"/>
    <n v="50"/>
    <x v="29"/>
    <n v="61"/>
    <x v="28"/>
    <x v="99"/>
    <n v="61"/>
    <x v="9"/>
    <x v="104"/>
    <x v="108"/>
    <n v="1.9576178289488355E-4"/>
    <n v="3.3506632280749809E-4"/>
    <n v="2.5151982489069071E-4"/>
    <n v="2.5690816352114419E-4"/>
    <n v="3.0254344704929711E-4"/>
    <n v="3.5326681500045832E-4"/>
    <n v="8.4872413794902918E-4"/>
    <n v="8.88319113417072E-4"/>
    <n v="4.4072870729432883E-4"/>
  </r>
  <r>
    <x v="109"/>
    <x v="109"/>
    <x v="109"/>
    <x v="109"/>
    <n v="198668.28800000006"/>
    <x v="109"/>
    <n v="203261.524"/>
    <x v="109"/>
    <n v="177896.86999999997"/>
    <x v="109"/>
    <n v="1500717"/>
    <n v="109"/>
    <n v="61"/>
    <x v="21"/>
    <n v="69"/>
    <x v="12"/>
    <n v="57"/>
    <x v="73"/>
    <x v="100"/>
    <n v="47"/>
    <x v="101"/>
    <x v="105"/>
    <x v="109"/>
    <n v="2.6873912405055237E-4"/>
    <n v="2.2156639072984309E-4"/>
    <n v="3.4731260179782686E-4"/>
    <n v="3.0059458558274321E-4"/>
    <n v="2.8042690460197472E-4"/>
    <n v="3.8174760941012207E-4"/>
    <n v="1.1186256396753919E-3"/>
    <n v="1.0425531012490305E-3"/>
    <n v="4.7377353624967268E-4"/>
  </r>
  <r>
    <x v="110"/>
    <x v="110"/>
    <x v="110"/>
    <x v="110"/>
    <n v="203342.0260000001"/>
    <x v="110"/>
    <n v="204605.45599999998"/>
    <x v="110"/>
    <n v="186788.20300000007"/>
    <x v="110"/>
    <n v="1529400"/>
    <n v="105"/>
    <n v="74"/>
    <x v="30"/>
    <n v="64"/>
    <x v="36"/>
    <n v="65"/>
    <x v="27"/>
    <x v="101"/>
    <n v="35"/>
    <x v="67"/>
    <x v="106"/>
    <x v="110"/>
    <n v="3.2036856030403908E-4"/>
    <n v="3.0106663910993236E-4"/>
    <n v="3.1474064294018578E-4"/>
    <n v="3.3137683366121675E-4"/>
    <n v="3.1768458803952917E-4"/>
    <n v="3.1262931057490751E-4"/>
    <n v="1.1403289746301586E-3"/>
    <n v="1.042679501653496E-3"/>
    <n v="4.8384987576827513E-4"/>
  </r>
  <r>
    <x v="111"/>
    <x v="111"/>
    <x v="111"/>
    <x v="111"/>
    <n v="205227.49300000005"/>
    <x v="111"/>
    <n v="202336.63400000005"/>
    <x v="111"/>
    <n v="191302.495"/>
    <x v="111"/>
    <n v="1536407"/>
    <n v="89"/>
    <n v="50"/>
    <x v="26"/>
    <n v="64"/>
    <x v="10"/>
    <n v="68"/>
    <x v="43"/>
    <x v="16"/>
    <n v="51"/>
    <x v="73"/>
    <x v="15"/>
    <x v="111"/>
    <n v="2.1487375468572513E-4"/>
    <n v="2.5550900958387396E-4"/>
    <n v="3.1184905620807823E-4"/>
    <n v="2.1742571087137312E-4"/>
    <n v="3.3607359505644432E-4"/>
    <n v="2.4935686755137379E-4"/>
    <n v="8.8341764700977893E-4"/>
    <n v="8.3423335957385266E-4"/>
    <n v="4.1200020567466825E-4"/>
  </r>
  <r>
    <x v="112"/>
    <x v="112"/>
    <x v="112"/>
    <x v="112"/>
    <n v="208266.16099999999"/>
    <x v="112"/>
    <n v="200453.41300000006"/>
    <x v="112"/>
    <n v="195739.24599999998"/>
    <x v="112"/>
    <n v="1553580"/>
    <n v="109"/>
    <n v="56"/>
    <x v="5"/>
    <n v="56"/>
    <x v="5"/>
    <n v="51"/>
    <x v="28"/>
    <x v="102"/>
    <n v="56"/>
    <x v="102"/>
    <x v="107"/>
    <x v="112"/>
    <n v="2.360792945664011E-4"/>
    <n v="2.8762724443909233E-4"/>
    <n v="2.6888669638463255E-4"/>
    <n v="2.4054906642201362E-4"/>
    <n v="2.5442320605436626E-4"/>
    <n v="3.0885402136567183E-4"/>
    <n v="1.1188354122913093E-3"/>
    <n v="1.0481706775684599E-3"/>
    <n v="4.5893999665289206E-4"/>
  </r>
  <r>
    <x v="113"/>
    <x v="113"/>
    <x v="113"/>
    <x v="113"/>
    <n v="195363.09799999997"/>
    <x v="113"/>
    <n v="184813.79800000001"/>
    <x v="113"/>
    <n v="189451.18099999998"/>
    <x v="113"/>
    <n v="1447565"/>
    <n v="88"/>
    <n v="68"/>
    <x v="13"/>
    <n v="52"/>
    <x v="18"/>
    <n v="67"/>
    <x v="47"/>
    <x v="103"/>
    <n v="50"/>
    <x v="13"/>
    <x v="108"/>
    <x v="113"/>
    <n v="3.0845542501807647E-4"/>
    <n v="3.1561025451983199E-4"/>
    <n v="2.6617104526055382E-4"/>
    <n v="2.7638890510370474E-4"/>
    <n v="3.6252704465280236E-4"/>
    <n v="2.6873018264603221E-4"/>
    <n v="9.6066965135466751E-4"/>
    <n v="9.1600940786444552E-4"/>
    <n v="4.6008296691340286E-4"/>
  </r>
  <r>
    <x v="114"/>
    <x v="114"/>
    <x v="114"/>
    <x v="114"/>
    <n v="199795.44199999998"/>
    <x v="114"/>
    <n v="186597.00000000006"/>
    <x v="114"/>
    <n v="195342.87899999996"/>
    <x v="114"/>
    <n v="1484099"/>
    <n v="99"/>
    <n v="42"/>
    <x v="20"/>
    <n v="53"/>
    <x v="41"/>
    <n v="63"/>
    <x v="74"/>
    <x v="104"/>
    <n v="58"/>
    <x v="103"/>
    <x v="72"/>
    <x v="114"/>
    <n v="1.8780631965314388E-4"/>
    <n v="2.6098732930242361E-4"/>
    <n v="2.6527131685016121E-4"/>
    <n v="2.7489347742997881E-4"/>
    <n v="3.3762600684898459E-4"/>
    <n v="1.6501713546470043E-4"/>
    <n v="9.7264871375219179E-4"/>
    <n v="9.5889601962826309E-4"/>
    <n v="4.3123807778322064E-4"/>
  </r>
  <r>
    <x v="115"/>
    <x v="115"/>
    <x v="115"/>
    <x v="115"/>
    <n v="198792.23300000004"/>
    <x v="115"/>
    <n v="181877.149"/>
    <x v="115"/>
    <n v="209266.17399999994"/>
    <x v="115"/>
    <n v="1498415"/>
    <n v="122"/>
    <n v="45"/>
    <x v="3"/>
    <n v="56"/>
    <x v="15"/>
    <n v="55"/>
    <x v="41"/>
    <x v="105"/>
    <n v="51"/>
    <x v="104"/>
    <x v="109"/>
    <x v="115"/>
    <n v="1.9893051858732718E-4"/>
    <n v="2.797236296403389E-4"/>
    <n v="2.8170114674450075E-4"/>
    <n v="2.8630908782805158E-4"/>
    <n v="3.0240192515883343E-4"/>
    <n v="2.9407933188371825E-4"/>
    <n v="9.1271320323369626E-4"/>
    <n v="9.9619699727510535E-4"/>
    <n v="4.5714972153909297E-4"/>
  </r>
  <r>
    <x v="116"/>
    <x v="116"/>
    <x v="116"/>
    <x v="116"/>
    <n v="197089"/>
    <x v="116"/>
    <n v="180146"/>
    <x v="116"/>
    <n v="213704"/>
    <x v="116"/>
    <n v="1477406"/>
    <n v="94"/>
    <n v="47"/>
    <x v="22"/>
    <n v="57"/>
    <x v="1"/>
    <n v="57"/>
    <x v="47"/>
    <x v="106"/>
    <n v="51"/>
    <x v="105"/>
    <x v="74"/>
    <x v="116"/>
    <n v="2.137500397938904E-4"/>
    <n v="3.0681525762584372E-4"/>
    <n v="2.8920944344940612E-4"/>
    <n v="2.9173419773095626E-4"/>
    <n v="3.1641002298135959E-4"/>
    <n v="2.5657758962087873E-4"/>
    <n v="9.7798824542357659E-4"/>
    <n v="9.6549394734074924E-4"/>
    <n v="4.5823558317754226E-4"/>
  </r>
  <r>
    <x v="117"/>
    <x v="117"/>
    <x v="117"/>
    <x v="117"/>
    <n v="1758476.6700000009"/>
    <x v="117"/>
    <n v="1851699.4279999991"/>
    <x v="117"/>
    <n v="1551158.4959999993"/>
    <x v="117"/>
    <n v="12785043"/>
    <n v="116"/>
    <n v="101"/>
    <x v="31"/>
    <n v="31"/>
    <x v="42"/>
    <n v="52"/>
    <x v="75"/>
    <x v="107"/>
    <n v="54"/>
    <x v="106"/>
    <x v="110"/>
    <x v="117"/>
    <n v="5.7561168106200875E-5"/>
    <n v="2.4038927581612851E-5"/>
    <n v="1.7628894672796532E-5"/>
    <n v="4.2399586749178953E-5"/>
    <n v="2.80823114236011E-5"/>
    <n v="1.3010339370092447E-4"/>
    <n v="1.2932269688577336E-3"/>
    <n v="8.6850820201628482E-4"/>
    <n v="2.075863178559509E-4"/>
  </r>
  <r>
    <x v="118"/>
    <x v="118"/>
    <x v="118"/>
    <x v="118"/>
    <n v="1752223.878"/>
    <x v="118"/>
    <n v="1848952.3939999999"/>
    <x v="118"/>
    <n v="1556220.4290000007"/>
    <x v="118"/>
    <n v="12699765"/>
    <n v="109"/>
    <n v="81"/>
    <x v="27"/>
    <n v="41"/>
    <x v="8"/>
    <n v="58"/>
    <x v="76"/>
    <x v="108"/>
    <n v="50"/>
    <x v="107"/>
    <x v="111"/>
    <x v="118"/>
    <n v="4.655013271195716E-5"/>
    <n v="2.2743940076592114E-5"/>
    <n v="2.3398836481327759E-5"/>
    <n v="3.1001328322933216E-5"/>
    <n v="3.1369114850233406E-5"/>
    <n v="1.0977562602304159E-4"/>
    <n v="1.2286177230230919E-3"/>
    <n v="8.4198769370534619E-4"/>
    <n v="1.9677529466096419E-4"/>
  </r>
  <r>
    <x v="119"/>
    <x v="119"/>
    <x v="119"/>
    <x v="119"/>
    <n v="1742987.8100000003"/>
    <x v="119"/>
    <n v="1829258.47"/>
    <x v="119"/>
    <n v="1559619.9860000005"/>
    <x v="119"/>
    <n v="12597962"/>
    <n v="85"/>
    <n v="75"/>
    <x v="27"/>
    <n v="57"/>
    <x v="27"/>
    <n v="58"/>
    <x v="54"/>
    <x v="109"/>
    <n v="47"/>
    <x v="108"/>
    <x v="112"/>
    <x v="119"/>
    <n v="4.36856287236909E-5"/>
    <n v="2.3053710015165996E-5"/>
    <n v="3.2702466232394359E-5"/>
    <n v="3.9332553043348885E-5"/>
    <n v="3.170683692392579E-5"/>
    <n v="1.4281713284546087E-4"/>
    <n v="1.3137815739686215E-3"/>
    <n v="8.9421649762233568E-4"/>
    <n v="2.1281219930652275E-4"/>
  </r>
  <r>
    <x v="120"/>
    <x v="120"/>
    <x v="120"/>
    <x v="120"/>
    <n v="1761955.9519999989"/>
    <x v="120"/>
    <n v="1834098.66"/>
    <x v="120"/>
    <n v="1601625.2590000005"/>
    <x v="120"/>
    <n v="12694550"/>
    <n v="133"/>
    <n v="69"/>
    <x v="30"/>
    <n v="69"/>
    <x v="16"/>
    <n v="73"/>
    <x v="77"/>
    <x v="110"/>
    <n v="53"/>
    <x v="109"/>
    <x v="113"/>
    <x v="120"/>
    <n v="4.0252874014951789E-5"/>
    <n v="3.7543285727401052E-5"/>
    <n v="3.9161024384110169E-5"/>
    <n v="3.7317002688385107E-5"/>
    <n v="3.9801566618013889E-5"/>
    <n v="1.2665678612285705E-4"/>
    <n v="1.2381173366597107E-3"/>
    <n v="8.7140327203008669E-4"/>
    <n v="2.1237460169915435E-4"/>
  </r>
  <r>
    <x v="121"/>
    <x v="121"/>
    <x v="121"/>
    <x v="121"/>
    <n v="1750182.378"/>
    <x v="121"/>
    <n v="1800864.3629999997"/>
    <x v="121"/>
    <n v="1605856.5230000003"/>
    <x v="121"/>
    <n v="12580101"/>
    <n v="100"/>
    <n v="61"/>
    <x v="3"/>
    <n v="60"/>
    <x v="6"/>
    <n v="51"/>
    <x v="78"/>
    <x v="111"/>
    <n v="71"/>
    <x v="110"/>
    <x v="114"/>
    <x v="121"/>
    <n v="3.6055939383180272E-5"/>
    <n v="3.3530578419561277E-5"/>
    <n v="3.4282141538051754E-5"/>
    <n v="2.5635749996288477E-5"/>
    <n v="2.8319734149795052E-5"/>
    <n v="1.1817271904206183E-4"/>
    <n v="1.3214131957665558E-3"/>
    <n v="9.2079958252521646E-4"/>
    <n v="2.1796327390376279E-4"/>
  </r>
  <r>
    <x v="122"/>
    <x v="122"/>
    <x v="122"/>
    <x v="122"/>
    <n v="1748553.7829999987"/>
    <x v="122"/>
    <n v="1774318.7560000003"/>
    <x v="122"/>
    <n v="1630702.0300000005"/>
    <x v="122"/>
    <n v="12558195"/>
    <n v="97"/>
    <n v="92"/>
    <x v="14"/>
    <n v="34"/>
    <x v="4"/>
    <n v="67"/>
    <x v="79"/>
    <x v="112"/>
    <n v="54"/>
    <x v="110"/>
    <x v="115"/>
    <x v="122"/>
    <n v="5.5087941530607293E-5"/>
    <n v="3.3072691481315401E-5"/>
    <n v="1.9444640668510697E-5"/>
    <n v="3.608341726877441E-5"/>
    <n v="3.776097151283227E-5"/>
    <n v="1.2367738589424881E-4"/>
    <n v="1.3031197367185466E-3"/>
    <n v="9.1699423221399095E-4"/>
    <n v="2.2097124626588454E-4"/>
  </r>
  <r>
    <x v="123"/>
    <x v="123"/>
    <x v="123"/>
    <x v="123"/>
    <n v="1740169.8979999996"/>
    <x v="123"/>
    <n v="1745745.8629999997"/>
    <x v="123"/>
    <n v="1667285.6800000006"/>
    <x v="123"/>
    <n v="12514525"/>
    <n v="93"/>
    <n v="83"/>
    <x v="20"/>
    <n v="50"/>
    <x v="36"/>
    <n v="44"/>
    <x v="80"/>
    <x v="113"/>
    <n v="67"/>
    <x v="111"/>
    <x v="116"/>
    <x v="123"/>
    <n v="5.0122642224795397E-5"/>
    <n v="3.167090846084543E-5"/>
    <n v="2.8732826638057391E-5"/>
    <n v="3.8265034799552807E-5"/>
    <n v="2.5204126747513883E-5"/>
    <n v="1.2429377521487543E-4"/>
    <n v="1.1977551441574184E-3"/>
    <n v="8.5343522593136687E-4"/>
    <n v="2.1119459188423054E-4"/>
  </r>
  <r>
    <x v="124"/>
    <x v="124"/>
    <x v="124"/>
    <x v="124"/>
    <n v="1747801.6150000005"/>
    <x v="124"/>
    <n v="1738312.4190000005"/>
    <x v="124"/>
    <n v="1741843.0749999995"/>
    <x v="124"/>
    <n v="12613152"/>
    <n v="100"/>
    <n v="84"/>
    <x v="9"/>
    <n v="51"/>
    <x v="43"/>
    <n v="61"/>
    <x v="81"/>
    <x v="114"/>
    <n v="73"/>
    <x v="112"/>
    <x v="117"/>
    <x v="124"/>
    <n v="5.1077404484640977E-5"/>
    <n v="2.9960554348982575E-5"/>
    <n v="2.9179513030716582E-5"/>
    <n v="4.4476083498183071E-5"/>
    <n v="3.5091505608118185E-5"/>
    <n v="1.3633691062808816E-4"/>
    <n v="1.0328140495664345E-3"/>
    <n v="7.5418044604117233E-4"/>
    <n v="1.9891935021475995E-4"/>
  </r>
  <r>
    <x v="125"/>
    <x v="125"/>
    <x v="125"/>
    <x v="125"/>
    <n v="1742744"/>
    <x v="125"/>
    <n v="1688402"/>
    <x v="125"/>
    <n v="1773763"/>
    <x v="125"/>
    <n v="12491161"/>
    <n v="122"/>
    <n v="67"/>
    <x v="33"/>
    <n v="42"/>
    <x v="12"/>
    <n v="86"/>
    <x v="82"/>
    <x v="115"/>
    <n v="50"/>
    <x v="113"/>
    <x v="118"/>
    <x v="125"/>
    <n v="4.1503080519692902E-5"/>
    <n v="4.6363325318542453E-5"/>
    <n v="2.4099925175470408E-5"/>
    <n v="3.5190854822906653E-5"/>
    <n v="5.0935736868352441E-5"/>
    <n v="1.3211626231083353E-4"/>
    <n v="1.1422044545973729E-3"/>
    <n v="8.4564765074909495E-4"/>
    <n v="2.1919499716639631E-4"/>
  </r>
  <r>
    <x v="126"/>
    <x v="126"/>
    <x v="126"/>
    <x v="126"/>
    <n v="827150.11599999992"/>
    <x v="126"/>
    <n v="924322.82299999986"/>
    <x v="126"/>
    <n v="798519.55799999996"/>
    <x v="126"/>
    <n v="6342469"/>
    <n v="125"/>
    <n v="54"/>
    <x v="7"/>
    <n v="46"/>
    <x v="29"/>
    <n v="48"/>
    <x v="83"/>
    <x v="116"/>
    <n v="58"/>
    <x v="114"/>
    <x v="119"/>
    <x v="126"/>
    <n v="6.1915778621839657E-5"/>
    <n v="5.9416369310752947E-5"/>
    <n v="5.5612638032925093E-5"/>
    <n v="5.5737454168484862E-5"/>
    <n v="5.1929908908026612E-5"/>
    <n v="9.5950368468168806E-5"/>
    <n v="1.2009724625930828E-3"/>
    <n v="8.7439617277634092E-4"/>
    <n v="2.3003659931171915E-4"/>
  </r>
  <r>
    <x v="127"/>
    <x v="127"/>
    <x v="127"/>
    <x v="127"/>
    <n v="821683.98299999977"/>
    <x v="127"/>
    <n v="937873.24199999974"/>
    <x v="127"/>
    <n v="816965.27400000056"/>
    <x v="127"/>
    <n v="6417398"/>
    <n v="97"/>
    <n v="54"/>
    <x v="10"/>
    <n v="55"/>
    <x v="19"/>
    <n v="49"/>
    <x v="22"/>
    <x v="117"/>
    <n v="58"/>
    <x v="115"/>
    <x v="120"/>
    <x v="127"/>
    <n v="6.0519170699169238E-5"/>
    <n v="5.7288363161578884E-5"/>
    <n v="6.6935709029148757E-5"/>
    <n v="4.4947914926675737E-5"/>
    <n v="5.2245866291598513E-5"/>
    <n v="1.3009523290750941E-4"/>
    <n v="1.1971133059445061E-3"/>
    <n v="8.5918482262399044E-4"/>
    <n v="2.3015558642303313E-4"/>
  </r>
  <r>
    <x v="128"/>
    <x v="128"/>
    <x v="128"/>
    <x v="128"/>
    <n v="786823.8559999998"/>
    <x v="128"/>
    <n v="889629.853"/>
    <x v="128"/>
    <n v="782863.51899999985"/>
    <x v="128"/>
    <n v="6122854"/>
    <n v="73"/>
    <n v="54"/>
    <x v="34"/>
    <n v="61"/>
    <x v="19"/>
    <n v="60"/>
    <x v="17"/>
    <x v="118"/>
    <n v="50"/>
    <x v="116"/>
    <x v="121"/>
    <x v="128"/>
    <n v="6.3760546144878087E-5"/>
    <n v="3.0467590684371659E-5"/>
    <n v="7.7526881696378074E-5"/>
    <n v="4.8076952769419782E-5"/>
    <n v="6.7443779902021786E-5"/>
    <n v="6.9225656052107553E-5"/>
    <n v="1.0372178295358788E-3"/>
    <n v="7.3985036279795651E-4"/>
    <n v="2.0007009802944836E-4"/>
  </r>
  <r>
    <x v="129"/>
    <x v="129"/>
    <x v="129"/>
    <x v="129"/>
    <n v="794058.03600000008"/>
    <x v="129"/>
    <n v="893335.89199999999"/>
    <x v="129"/>
    <n v="806244.01600000006"/>
    <x v="129"/>
    <n v="6196359"/>
    <n v="92"/>
    <n v="54"/>
    <x v="26"/>
    <n v="56"/>
    <x v="12"/>
    <n v="52"/>
    <x v="16"/>
    <x v="119"/>
    <n v="60"/>
    <x v="117"/>
    <x v="122"/>
    <x v="129"/>
    <n v="6.3262314699584119E-5"/>
    <n v="6.3730378192220435E-5"/>
    <n v="7.0523812443351421E-5"/>
    <n v="7.0763048680105994E-5"/>
    <n v="5.8208788503484866E-5"/>
    <n v="8.1699699057796843E-5"/>
    <n v="9.8729414941791022E-4"/>
    <n v="7.2819197571066449E-4"/>
    <n v="2.0721846490818238E-4"/>
  </r>
  <r>
    <x v="130"/>
    <x v="130"/>
    <x v="130"/>
    <x v="130"/>
    <n v="808611.04399999999"/>
    <x v="130"/>
    <n v="897186.87599999981"/>
    <x v="130"/>
    <n v="831703.03299999982"/>
    <x v="130"/>
    <n v="6295415"/>
    <n v="123"/>
    <n v="64"/>
    <x v="35"/>
    <n v="54"/>
    <x v="25"/>
    <n v="41"/>
    <x v="84"/>
    <x v="120"/>
    <n v="61"/>
    <x v="118"/>
    <x v="123"/>
    <x v="130"/>
    <n v="7.387556453239088E-5"/>
    <n v="3.6468350197994813E-5"/>
    <n v="6.6781180396541804E-5"/>
    <n v="8.6617901695437759E-5"/>
    <n v="4.5698394723286177E-5"/>
    <n v="1.1736223846687448E-4"/>
    <n v="1.0869264198054213E-3"/>
    <n v="8.2435362005223959E-4"/>
    <n v="2.2873789893120629E-4"/>
  </r>
  <r>
    <x v="131"/>
    <x v="131"/>
    <x v="131"/>
    <x v="131"/>
    <n v="798814.64"/>
    <x v="131"/>
    <n v="870696.7969999999"/>
    <x v="131"/>
    <n v="844157.80000000028"/>
    <x v="131"/>
    <n v="6228350"/>
    <n v="111"/>
    <n v="53"/>
    <x v="18"/>
    <n v="56"/>
    <x v="4"/>
    <n v="51"/>
    <x v="64"/>
    <x v="121"/>
    <n v="77"/>
    <x v="119"/>
    <x v="124"/>
    <x v="131"/>
    <n v="6.2164527587422721E-5"/>
    <n v="3.9105635785795226E-5"/>
    <n v="7.0103872908488509E-5"/>
    <n v="7.5934232627090763E-5"/>
    <n v="5.8573776974626913E-5"/>
    <n v="1.3761906468789199E-4"/>
    <n v="9.7612081532623375E-4"/>
    <n v="7.4804506223454859E-4"/>
    <n v="2.2044361668820795E-4"/>
  </r>
  <r>
    <x v="132"/>
    <x v="132"/>
    <x v="132"/>
    <x v="132"/>
    <n v="787858.25699999952"/>
    <x v="132"/>
    <n v="835815.71299999999"/>
    <x v="132"/>
    <n v="834075.39500000002"/>
    <x v="132"/>
    <n v="6085821"/>
    <n v="97"/>
    <n v="42"/>
    <x v="16"/>
    <n v="71"/>
    <x v="5"/>
    <n v="69"/>
    <x v="85"/>
    <x v="122"/>
    <n v="54"/>
    <x v="120"/>
    <x v="125"/>
    <x v="132"/>
    <n v="5.0671664494975649E-5"/>
    <n v="5.3588006342881633E-5"/>
    <n v="9.0117732941396396E-5"/>
    <n v="5.9858868533483051E-5"/>
    <n v="8.2554083306639157E-5"/>
    <n v="9.9584299101756818E-5"/>
    <n v="1.0382754427134251E-3"/>
    <n v="7.8588944398644191E-4"/>
    <n v="2.2478479074557073E-4"/>
  </r>
  <r>
    <x v="133"/>
    <x v="133"/>
    <x v="133"/>
    <x v="133"/>
    <n v="799134.44100000022"/>
    <x v="133"/>
    <n v="834289.51099999971"/>
    <x v="133"/>
    <n v="883020.91400000022"/>
    <x v="133"/>
    <n v="6207101"/>
    <n v="115"/>
    <n v="53"/>
    <x v="36"/>
    <n v="45"/>
    <x v="41"/>
    <n v="44"/>
    <x v="86"/>
    <x v="123"/>
    <n v="35"/>
    <x v="116"/>
    <x v="126"/>
    <x v="133"/>
    <n v="6.3118953388858502E-5"/>
    <n v="6.2810910079210211E-5"/>
    <n v="5.6310925535494458E-5"/>
    <n v="6.594268852670066E-5"/>
    <n v="5.2739486017582229E-5"/>
    <n v="1.2306194328624376E-4"/>
    <n v="8.7200652645017624E-4"/>
    <n v="6.9095851428085931E-4"/>
    <n v="2.0395994845258679E-4"/>
  </r>
  <r>
    <x v="134"/>
    <x v="134"/>
    <x v="134"/>
    <x v="134"/>
    <n v="829718"/>
    <x v="134"/>
    <n v="847709"/>
    <x v="134"/>
    <n v="940248"/>
    <x v="134"/>
    <n v="6424375"/>
    <n v="94"/>
    <n v="70"/>
    <x v="3"/>
    <n v="52"/>
    <x v="44"/>
    <n v="52"/>
    <x v="87"/>
    <x v="124"/>
    <n v="58"/>
    <x v="121"/>
    <x v="127"/>
    <x v="134"/>
    <n v="8.1451607272930377E-5"/>
    <n v="6.4346695633585928E-5"/>
    <n v="6.2671895752532787E-5"/>
    <n v="7.7745091400640523E-5"/>
    <n v="6.134180479386204E-5"/>
    <n v="1.0166574481655989E-4"/>
    <n v="9.4336813266287188E-4"/>
    <n v="7.2832887501030129E-4"/>
    <n v="2.2072186010312287E-4"/>
  </r>
  <r>
    <x v="135"/>
    <x v="135"/>
    <x v="135"/>
    <x v="135"/>
    <n v="351004.32199999993"/>
    <x v="135"/>
    <n v="432370.63299999991"/>
    <x v="135"/>
    <n v="431457.27400000009"/>
    <x v="135"/>
    <n v="2939403"/>
    <n v="120"/>
    <n v="55"/>
    <x v="29"/>
    <n v="56"/>
    <x v="15"/>
    <n v="50"/>
    <x v="10"/>
    <x v="125"/>
    <n v="51"/>
    <x v="21"/>
    <x v="128"/>
    <x v="135"/>
    <n v="1.4417382888608015E-4"/>
    <n v="1.6807743941798039E-4"/>
    <n v="1.5954219503884061E-4"/>
    <n v="1.3922944206097069E-4"/>
    <n v="1.1564152646787186E-4"/>
    <n v="2.2965444780174418E-4"/>
    <n v="1.2932914418775099E-3"/>
    <n v="1.0824974050477581E-3"/>
    <n v="3.7150400948764086E-4"/>
  </r>
  <r>
    <x v="136"/>
    <x v="136"/>
    <x v="136"/>
    <x v="136"/>
    <n v="356427.26500000001"/>
    <x v="136"/>
    <n v="422553.109"/>
    <x v="136"/>
    <n v="426239.08000000007"/>
    <x v="136"/>
    <n v="2899335"/>
    <n v="131"/>
    <n v="53"/>
    <x v="21"/>
    <n v="48"/>
    <x v="30"/>
    <n v="51"/>
    <x v="3"/>
    <x v="126"/>
    <n v="61"/>
    <x v="122"/>
    <x v="129"/>
    <x v="136"/>
    <n v="1.3833407643963123E-4"/>
    <n v="1.1636455988805142E-4"/>
    <n v="1.3466983228682013E-4"/>
    <n v="1.8382491536124738E-4"/>
    <n v="1.2069488760997378E-4"/>
    <n v="2.2974336696214294E-4"/>
    <n v="1.2058959962094511E-3"/>
    <n v="1.0460802909277411E-3"/>
    <n v="3.6249691739657545E-4"/>
  </r>
  <r>
    <x v="137"/>
    <x v="137"/>
    <x v="137"/>
    <x v="137"/>
    <n v="356161.38099999999"/>
    <x v="137"/>
    <n v="409142.79700000002"/>
    <x v="137"/>
    <n v="417420.43500000006"/>
    <x v="137"/>
    <n v="2839877"/>
    <n v="115"/>
    <n v="48"/>
    <x v="9"/>
    <n v="65"/>
    <x v="14"/>
    <n v="35"/>
    <x v="12"/>
    <x v="127"/>
    <n v="65"/>
    <x v="123"/>
    <x v="130"/>
    <x v="137"/>
    <n v="1.2836243527243976E-4"/>
    <n v="1.271969453340478E-4"/>
    <n v="1.8250153853710489E-4"/>
    <n v="1.747660452792121E-4"/>
    <n v="8.5544705312262892E-5"/>
    <n v="1.4799106363657766E-4"/>
    <n v="1.3679253628299246E-3"/>
    <n v="1.1352446715309627E-3"/>
    <n v="3.7395985812061579E-4"/>
  </r>
  <r>
    <x v="138"/>
    <x v="138"/>
    <x v="138"/>
    <x v="138"/>
    <n v="373043.0849999999"/>
    <x v="138"/>
    <n v="422263.19500000007"/>
    <x v="138"/>
    <n v="438910.20599999995"/>
    <x v="138"/>
    <n v="2961052"/>
    <n v="116"/>
    <n v="46"/>
    <x v="5"/>
    <n v="57"/>
    <x v="36"/>
    <n v="59"/>
    <x v="25"/>
    <x v="128"/>
    <n v="52"/>
    <x v="124"/>
    <x v="131"/>
    <x v="138"/>
    <n v="1.1797359404225556E-4"/>
    <n v="1.5129751162070096E-4"/>
    <n v="1.5279736387554271E-4"/>
    <n v="1.7671607160890904E-4"/>
    <n v="1.3972328324754894E-4"/>
    <n v="1.4053552704918837E-4"/>
    <n v="1.3487952476548247E-3"/>
    <n v="1.1196515237082187E-3"/>
    <n v="3.7148959221249743E-4"/>
  </r>
  <r>
    <x v="139"/>
    <x v="139"/>
    <x v="139"/>
    <x v="139"/>
    <n v="366037.99299999984"/>
    <x v="139"/>
    <n v="400355.14799999993"/>
    <x v="139"/>
    <n v="424006.62299999996"/>
    <x v="139"/>
    <n v="2869003"/>
    <n v="115"/>
    <n v="56"/>
    <x v="21"/>
    <n v="68"/>
    <x v="29"/>
    <n v="47"/>
    <x v="88"/>
    <x v="129"/>
    <n v="59"/>
    <x v="125"/>
    <x v="132"/>
    <x v="139"/>
    <n v="1.4812538425477054E-4"/>
    <n v="1.1895388535118684E-4"/>
    <n v="1.8577306536592236E-4"/>
    <n v="1.4319044010592866E-4"/>
    <n v="1.1739576781962601E-4"/>
    <n v="2.224923470906535E-4"/>
    <n v="1.5612963668258551E-3"/>
    <n v="1.2737873266777504E-3"/>
    <n v="4.1303546911592635E-4"/>
  </r>
  <r>
    <x v="140"/>
    <x v="140"/>
    <x v="140"/>
    <x v="140"/>
    <n v="351219.71499999991"/>
    <x v="140"/>
    <n v="369757.33300000022"/>
    <x v="140"/>
    <n v="400292.60699999984"/>
    <x v="140"/>
    <n v="2715855"/>
    <n v="107"/>
    <n v="55"/>
    <x v="37"/>
    <n v="42"/>
    <x v="9"/>
    <n v="51"/>
    <x v="12"/>
    <x v="130"/>
    <n v="63"/>
    <x v="50"/>
    <x v="133"/>
    <x v="140"/>
    <n v="1.5317309967785141E-4"/>
    <n v="1.7557562762141727E-4"/>
    <n v="1.1958326428230264E-4"/>
    <n v="1.3901444081084385E-4"/>
    <n v="1.379282990447142E-4"/>
    <n v="1.459107190286464E-4"/>
    <n v="1.2690716518778979E-3"/>
    <n v="1.0676695858246148E-3"/>
    <n v="3.6452608846937706E-4"/>
  </r>
  <r>
    <x v="141"/>
    <x v="141"/>
    <x v="141"/>
    <x v="141"/>
    <n v="365563.55299999996"/>
    <x v="141"/>
    <n v="381435.64800000004"/>
    <x v="141"/>
    <n v="435418.72399999993"/>
    <x v="141"/>
    <n v="2858834"/>
    <n v="119"/>
    <n v="44"/>
    <x v="38"/>
    <n v="51"/>
    <x v="29"/>
    <n v="80"/>
    <x v="25"/>
    <x v="131"/>
    <n v="48"/>
    <x v="126"/>
    <x v="134"/>
    <x v="141"/>
    <n v="1.1736233278334852E-4"/>
    <n v="1.6855850674558261E-4"/>
    <n v="1.3951062566677704E-4"/>
    <n v="1.4587232900099858E-4"/>
    <n v="2.097339365616923E-4"/>
    <n v="1.3869503689056825E-4"/>
    <n v="1.2103292094531059E-3"/>
    <n v="1.0460115851903687E-3"/>
    <n v="3.6343488289281576E-4"/>
  </r>
  <r>
    <x v="142"/>
    <x v="142"/>
    <x v="142"/>
    <x v="142"/>
    <n v="352111.94100000011"/>
    <x v="142"/>
    <n v="356190.05100000009"/>
    <x v="142"/>
    <n v="416589.34300000011"/>
    <x v="142"/>
    <n v="2728192"/>
    <n v="89"/>
    <n v="61"/>
    <x v="7"/>
    <n v="42"/>
    <x v="14"/>
    <n v="39"/>
    <x v="47"/>
    <x v="44"/>
    <n v="61"/>
    <x v="127"/>
    <x v="135"/>
    <x v="142"/>
    <n v="1.705114644557141E-4"/>
    <n v="1.3610724468516582E-4"/>
    <n v="1.1928024900467657E-4"/>
    <n v="1.8770632964391099E-4"/>
    <n v="1.0949210931217163E-4"/>
    <n v="1.3134682491750921E-4"/>
    <n v="1.0681982328098103E-3"/>
    <n v="9.0428470056514668E-4"/>
    <n v="3.2915571924556629E-4"/>
  </r>
  <r>
    <x v="143"/>
    <x v="143"/>
    <x v="143"/>
    <x v="143"/>
    <n v="343839"/>
    <x v="143"/>
    <n v="339116"/>
    <x v="143"/>
    <n v="412990"/>
    <x v="143"/>
    <n v="2660904"/>
    <n v="128"/>
    <n v="63"/>
    <x v="7"/>
    <n v="64"/>
    <x v="3"/>
    <n v="53"/>
    <x v="44"/>
    <x v="132"/>
    <n v="41"/>
    <x v="54"/>
    <x v="136"/>
    <x v="143"/>
    <n v="1.8009879705438412E-4"/>
    <n v="1.3987499320052116E-4"/>
    <n v="1.8613362649379505E-4"/>
    <n v="1.3854645872102725E-4"/>
    <n v="1.5628870357045966E-4"/>
    <n v="1.8983922078301378E-4"/>
    <n v="1.1961548705779802E-3"/>
    <n v="1.0685375809133763E-3"/>
    <n v="3.7806700279303577E-4"/>
  </r>
  <r>
    <x v="144"/>
    <x v="144"/>
    <x v="144"/>
    <x v="144"/>
    <n v="354336.20699999999"/>
    <x v="144"/>
    <n v="400816.24500000017"/>
    <x v="144"/>
    <n v="357172.13800000009"/>
    <x v="144"/>
    <n v="2765788"/>
    <n v="87"/>
    <n v="60"/>
    <x v="16"/>
    <n v="65"/>
    <x v="38"/>
    <n v="57"/>
    <x v="52"/>
    <x v="126"/>
    <n v="45"/>
    <x v="128"/>
    <x v="137"/>
    <x v="144"/>
    <n v="1.5828753903350922E-4"/>
    <n v="1.1159880872213262E-4"/>
    <n v="1.8344159788333456E-4"/>
    <n v="1.1621405842626924E-4"/>
    <n v="1.4220980489450965E-4"/>
    <n v="2.3576735518866649E-4"/>
    <n v="1.4390820148462975E-3"/>
    <n v="1.0818076907872353E-3"/>
    <n v="3.5649876273958814E-4"/>
  </r>
  <r>
    <x v="145"/>
    <x v="145"/>
    <x v="145"/>
    <x v="145"/>
    <n v="350795.41699999996"/>
    <x v="145"/>
    <n v="396201.19199999998"/>
    <x v="145"/>
    <n v="355943.44200000004"/>
    <x v="145"/>
    <n v="2728651"/>
    <n v="111"/>
    <n v="44"/>
    <x v="13"/>
    <n v="51"/>
    <x v="2"/>
    <n v="57"/>
    <x v="89"/>
    <x v="133"/>
    <n v="66"/>
    <x v="129"/>
    <x v="138"/>
    <x v="145"/>
    <n v="1.1479757101176195E-4"/>
    <n v="1.5706708032584262E-4"/>
    <n v="1.4538388339320867E-4"/>
    <n v="1.3522902677133933E-4"/>
    <n v="1.4386630113924544E-4"/>
    <n v="2.0601414227940757E-4"/>
    <n v="1.3148156273658778E-3"/>
    <n v="1.0546697615765631E-3"/>
    <n v="3.5512053391950822E-4"/>
  </r>
  <r>
    <x v="146"/>
    <x v="146"/>
    <x v="146"/>
    <x v="146"/>
    <n v="356547.37300000008"/>
    <x v="146"/>
    <n v="396275.27400000003"/>
    <x v="146"/>
    <n v="355419.89800000022"/>
    <x v="146"/>
    <n v="2733429"/>
    <n v="118"/>
    <n v="61"/>
    <x v="3"/>
    <n v="63"/>
    <x v="41"/>
    <n v="55"/>
    <x v="50"/>
    <x v="52"/>
    <n v="65"/>
    <x v="100"/>
    <x v="139"/>
    <x v="146"/>
    <n v="1.5708146348988381E-4"/>
    <n v="1.5471271123936037E-4"/>
    <n v="1.7669461275206195E-4"/>
    <n v="1.4649444438921379E-4"/>
    <n v="1.3879240923823067E-4"/>
    <n v="1.24873072925119E-4"/>
    <n v="1.4743125045857722E-3"/>
    <n v="1.1671807491853974E-3"/>
    <n v="3.7864528400042581E-4"/>
  </r>
  <r>
    <x v="147"/>
    <x v="147"/>
    <x v="147"/>
    <x v="147"/>
    <n v="369303.96300000011"/>
    <x v="147"/>
    <n v="392486.15300000011"/>
    <x v="147"/>
    <n v="364201.97500000009"/>
    <x v="147"/>
    <n v="2782137"/>
    <n v="114"/>
    <n v="58"/>
    <x v="31"/>
    <n v="73"/>
    <x v="37"/>
    <n v="32"/>
    <x v="17"/>
    <x v="127"/>
    <n v="58"/>
    <x v="130"/>
    <x v="140"/>
    <x v="147"/>
    <n v="1.4809350901962489E-4"/>
    <n v="1.092901576935266E-4"/>
    <n v="1.9766914876025843E-4"/>
    <n v="2.1084975993773794E-4"/>
    <n v="8.1531538769980482E-5"/>
    <n v="1.5175885540175921E-4"/>
    <n v="1.5678113771898129E-3"/>
    <n v="1.2164301958626465E-3"/>
    <n v="3.849558810367714E-4"/>
  </r>
  <r>
    <x v="148"/>
    <x v="148"/>
    <x v="148"/>
    <x v="148"/>
    <n v="356235.23200000008"/>
    <x v="148"/>
    <n v="368017.72500000009"/>
    <x v="148"/>
    <n v="352205.13799999992"/>
    <x v="148"/>
    <n v="2671957"/>
    <n v="115"/>
    <n v="67"/>
    <x v="11"/>
    <n v="59"/>
    <x v="44"/>
    <n v="47"/>
    <x v="87"/>
    <x v="134"/>
    <n v="46"/>
    <x v="19"/>
    <x v="23"/>
    <x v="148"/>
    <n v="1.779726681795229E-4"/>
    <n v="1.761926939481499E-4"/>
    <n v="1.6562090074234991E-4"/>
    <n v="1.9074516049070138E-4"/>
    <n v="1.2771123999530181E-4"/>
    <n v="2.6411960037308398E-4"/>
    <n v="1.6978741519665171E-3"/>
    <n v="1.3171099427580328E-3"/>
    <n v="4.2889911776274845E-4"/>
  </r>
  <r>
    <x v="149"/>
    <x v="149"/>
    <x v="149"/>
    <x v="149"/>
    <n v="366114.7200000002"/>
    <x v="149"/>
    <n v="364888.54799999995"/>
    <x v="149"/>
    <n v="368061.12200000003"/>
    <x v="149"/>
    <n v="2722708"/>
    <n v="106"/>
    <n v="54"/>
    <x v="1"/>
    <n v="80"/>
    <x v="0"/>
    <n v="68"/>
    <x v="11"/>
    <x v="54"/>
    <n v="45"/>
    <x v="131"/>
    <x v="141"/>
    <x v="149"/>
    <n v="1.4209092543567131E-4"/>
    <n v="1.5252615883363407E-4"/>
    <n v="2.1851074439181237E-4"/>
    <n v="1.2164450069191546E-4"/>
    <n v="1.8635827397904526E-4"/>
    <n v="1.7242822001510533E-4"/>
    <n v="1.3937902411763009E-3"/>
    <n v="1.1078861541485804E-3"/>
    <n v="3.7572886993390402E-4"/>
  </r>
  <r>
    <x v="150"/>
    <x v="150"/>
    <x v="150"/>
    <x v="150"/>
    <n v="369332.53600000014"/>
    <x v="150"/>
    <n v="361926.27900000016"/>
    <x v="150"/>
    <n v="385218.79200000002"/>
    <x v="150"/>
    <n v="2767279"/>
    <n v="110"/>
    <n v="77"/>
    <x v="39"/>
    <n v="49"/>
    <x v="11"/>
    <n v="49"/>
    <x v="20"/>
    <x v="135"/>
    <n v="43"/>
    <x v="132"/>
    <x v="142"/>
    <x v="150"/>
    <n v="2.0016864962612928E-4"/>
    <n v="2.0119665411057129E-4"/>
    <n v="1.3267176656215303E-4"/>
    <n v="1.573134150509161E-4"/>
    <n v="1.3538668740879127E-4"/>
    <n v="1.3138401152752808E-4"/>
    <n v="1.4796785926269142E-3"/>
    <n v="1.1808323438869963E-3"/>
    <n v="3.8882960482119799E-4"/>
  </r>
  <r>
    <x v="151"/>
    <x v="151"/>
    <x v="151"/>
    <x v="151"/>
    <n v="368147.74"/>
    <x v="151"/>
    <n v="350025.10499999986"/>
    <x v="151"/>
    <n v="384869.66599999991"/>
    <x v="151"/>
    <n v="2741649"/>
    <n v="113"/>
    <n v="46"/>
    <x v="27"/>
    <n v="45"/>
    <x v="14"/>
    <n v="59"/>
    <x v="12"/>
    <x v="44"/>
    <n v="51"/>
    <x v="133"/>
    <x v="143"/>
    <x v="151"/>
    <n v="1.2062052030956797E-4"/>
    <n v="1.0268549647181529E-4"/>
    <n v="1.2223353591685773E-4"/>
    <n v="1.8469825800172652E-4"/>
    <n v="1.685593380509093E-4"/>
    <n v="1.46620825294199E-4"/>
    <n v="1.1562355761235807E-3"/>
    <n v="9.7332127263849574E-4"/>
    <n v="3.322817764053677E-4"/>
  </r>
  <r>
    <x v="152"/>
    <x v="152"/>
    <x v="152"/>
    <x v="152"/>
    <n v="363690"/>
    <x v="152"/>
    <n v="335858"/>
    <x v="152"/>
    <n v="393739"/>
    <x v="152"/>
    <n v="2714883"/>
    <n v="85"/>
    <n v="43"/>
    <x v="15"/>
    <n v="64"/>
    <x v="10"/>
    <n v="62"/>
    <x v="15"/>
    <x v="136"/>
    <n v="63"/>
    <x v="134"/>
    <x v="144"/>
    <x v="152"/>
    <n v="1.1438117126319373E-4"/>
    <n v="1.168910042207817E-4"/>
    <n v="1.759740438285353E-4"/>
    <n v="1.2519236876175588E-4"/>
    <n v="1.8460182577160586E-4"/>
    <n v="1.5273229259982671E-4"/>
    <n v="1.2622574852884779E-3"/>
    <n v="1.0070789691802688E-3"/>
    <n v="3.5102801851866178E-4"/>
  </r>
  <r>
    <x v="153"/>
    <x v="153"/>
    <x v="153"/>
    <x v="153"/>
    <n v="564453.21500000008"/>
    <x v="153"/>
    <n v="623013.44400000002"/>
    <x v="153"/>
    <n v="546937.87700000009"/>
    <x v="153"/>
    <n v="4238868"/>
    <n v="103"/>
    <n v="63"/>
    <x v="20"/>
    <n v="44"/>
    <x v="30"/>
    <n v="50"/>
    <x v="85"/>
    <x v="137"/>
    <n v="32"/>
    <x v="135"/>
    <x v="145"/>
    <x v="153"/>
    <n v="1.1442649260278134E-4"/>
    <n v="9.3530909795770399E-5"/>
    <n v="7.7951544664335009E-5"/>
    <n v="1.1188882229629869E-4"/>
    <n v="8.0255089968812927E-5"/>
    <n v="1.5703724540372748E-4"/>
    <n v="1.4608606088548515E-3"/>
    <n v="1.087304607534762E-3"/>
    <n v="3.0409062042035753E-4"/>
  </r>
  <r>
    <x v="154"/>
    <x v="154"/>
    <x v="154"/>
    <x v="154"/>
    <n v="528357.54400000011"/>
    <x v="154"/>
    <n v="596237.05400000035"/>
    <x v="154"/>
    <n v="524273.9160000002"/>
    <x v="154"/>
    <n v="4032123"/>
    <n v="104"/>
    <n v="57"/>
    <x v="17"/>
    <n v="38"/>
    <x v="41"/>
    <n v="45"/>
    <x v="44"/>
    <x v="138"/>
    <n v="40"/>
    <x v="136"/>
    <x v="146"/>
    <x v="154"/>
    <n v="1.072889788836373E-4"/>
    <n v="7.0373734876481376E-5"/>
    <n v="7.192099446960862E-5"/>
    <n v="9.1290570771471091E-5"/>
    <n v="7.5473336818144109E-5"/>
    <n v="1.3626498804022118E-4"/>
    <n v="1.4706053009129673E-3"/>
    <n v="1.1123672131185217E-3"/>
    <n v="3.0009005181637566E-4"/>
  </r>
  <r>
    <x v="155"/>
    <x v="155"/>
    <x v="155"/>
    <x v="155"/>
    <n v="531921.50599999994"/>
    <x v="155"/>
    <n v="602990.12699999975"/>
    <x v="155"/>
    <n v="541225.69299999985"/>
    <x v="155"/>
    <n v="4079507"/>
    <n v="104"/>
    <n v="75"/>
    <x v="26"/>
    <n v="42"/>
    <x v="11"/>
    <n v="51"/>
    <x v="88"/>
    <x v="139"/>
    <n v="59"/>
    <x v="137"/>
    <x v="147"/>
    <x v="155"/>
    <n v="1.400580329152176E-4"/>
    <n v="1.0316607358693048E-4"/>
    <n v="7.8959018438333272E-5"/>
    <n v="9.3927242343254836E-5"/>
    <n v="8.4578499242990131E-5"/>
    <n v="1.6056496194833192E-4"/>
    <n v="1.4153060542157229E-3"/>
    <n v="1.0794929340276231E-3"/>
    <n v="3.1523416922682077E-4"/>
  </r>
  <r>
    <x v="156"/>
    <x v="156"/>
    <x v="156"/>
    <x v="156"/>
    <n v="545066.78599999996"/>
    <x v="156"/>
    <n v="613000.24899999972"/>
    <x v="156"/>
    <n v="561653.07000000007"/>
    <x v="156"/>
    <n v="4189112"/>
    <n v="116"/>
    <n v="59"/>
    <x v="40"/>
    <n v="54"/>
    <x v="25"/>
    <n v="58"/>
    <x v="89"/>
    <x v="140"/>
    <n v="71"/>
    <x v="138"/>
    <x v="148"/>
    <x v="156"/>
    <n v="1.0749307791948034E-4"/>
    <n v="5.6064381476404024E-5"/>
    <n v="9.9070428408015319E-5"/>
    <n v="1.2519676683999802E-4"/>
    <n v="9.4616601044806472E-5"/>
    <n v="1.1945997455691363E-4"/>
    <n v="1.2730278497364929E-3"/>
    <n v="9.9765136660967405E-4"/>
    <n v="2.9528931191145046E-4"/>
  </r>
  <r>
    <x v="157"/>
    <x v="157"/>
    <x v="157"/>
    <x v="157"/>
    <n v="534074.11600000004"/>
    <x v="157"/>
    <n v="592328.45800000022"/>
    <x v="157"/>
    <n v="559609.09300000034"/>
    <x v="157"/>
    <n v="4094900"/>
    <n v="102"/>
    <n v="58"/>
    <x v="33"/>
    <n v="55"/>
    <x v="36"/>
    <n v="57"/>
    <x v="9"/>
    <x v="141"/>
    <n v="41"/>
    <x v="139"/>
    <x v="149"/>
    <x v="157"/>
    <n v="1.0843479577173696E-4"/>
    <n v="1.4129524427536767E-4"/>
    <n v="1.0298196140252563E-4"/>
    <n v="1.1750500810541152E-4"/>
    <n v="9.6230392496184905E-5"/>
    <n v="9.0613797194538214E-5"/>
    <n v="1.3509430233650608E-3"/>
    <n v="1.0443187517163016E-3"/>
    <n v="3.0721140931402478E-4"/>
  </r>
  <r>
    <x v="158"/>
    <x v="158"/>
    <x v="158"/>
    <x v="158"/>
    <n v="523773.57400000008"/>
    <x v="158"/>
    <n v="573293.46400000015"/>
    <x v="158"/>
    <n v="561445.84999999986"/>
    <x v="158"/>
    <n v="4030950"/>
    <n v="107"/>
    <n v="67"/>
    <x v="30"/>
    <n v="72"/>
    <x v="28"/>
    <n v="62"/>
    <x v="90"/>
    <x v="137"/>
    <n v="50"/>
    <x v="5"/>
    <x v="150"/>
    <x v="158"/>
    <n v="1.2772166382607326E-4"/>
    <n v="1.2125481606936578E-4"/>
    <n v="1.3746397980742722E-4"/>
    <n v="1.1113652156127368E-4"/>
    <n v="1.0814705537965104E-4"/>
    <n v="1.9523318651797709E-4"/>
    <n v="1.4231114184920953E-3"/>
    <n v="1.1082337860907894E-3"/>
    <n v="3.4309530011535745E-4"/>
  </r>
  <r>
    <x v="159"/>
    <x v="159"/>
    <x v="159"/>
    <x v="159"/>
    <n v="532029.71600000025"/>
    <x v="159"/>
    <n v="580998.54500000004"/>
    <x v="159"/>
    <n v="596258.80400000024"/>
    <x v="159"/>
    <n v="4141008"/>
    <n v="102"/>
    <n v="33"/>
    <x v="41"/>
    <n v="62"/>
    <x v="1"/>
    <n v="47"/>
    <x v="91"/>
    <x v="4"/>
    <n v="58"/>
    <x v="140"/>
    <x v="151"/>
    <x v="159"/>
    <n v="6.1497340488808573E-5"/>
    <n v="6.517393162654973E-5"/>
    <n v="1.1653484408002498E-4"/>
    <n v="1.0204768371912374E-4"/>
    <n v="8.0895211191966059E-5"/>
    <n v="1.619244612784341E-4"/>
    <n v="1.3266051498000181E-3"/>
    <n v="1.0421960630725103E-3"/>
    <n v="3.0693010011089089E-4"/>
  </r>
  <r>
    <x v="160"/>
    <x v="160"/>
    <x v="160"/>
    <x v="160"/>
    <n v="524039.853"/>
    <x v="160"/>
    <n v="560071.35499999986"/>
    <x v="160"/>
    <n v="602014.45500000031"/>
    <x v="160"/>
    <n v="4055532"/>
    <n v="110"/>
    <n v="44"/>
    <x v="12"/>
    <n v="48"/>
    <x v="25"/>
    <n v="52"/>
    <x v="84"/>
    <x v="142"/>
    <n v="58"/>
    <x v="141"/>
    <x v="152"/>
    <x v="160"/>
    <n v="8.4403783356619763E-5"/>
    <n v="1.1072407239333714E-4"/>
    <n v="9.1596087063248601E-5"/>
    <n v="1.360116762992985E-4"/>
    <n v="9.2845312540577995E-5"/>
    <n v="1.6978844256297049E-4"/>
    <n v="1.1577795087993354E-3"/>
    <n v="9.4434474742234142E-4"/>
    <n v="3.0328943280437685E-4"/>
  </r>
  <r>
    <x v="161"/>
    <x v="161"/>
    <x v="161"/>
    <x v="161"/>
    <n v="506743"/>
    <x v="161"/>
    <n v="525744"/>
    <x v="161"/>
    <n v="589340"/>
    <x v="161"/>
    <n v="3887172"/>
    <n v="105"/>
    <n v="65"/>
    <x v="42"/>
    <n v="50"/>
    <x v="17"/>
    <n v="49"/>
    <x v="91"/>
    <x v="143"/>
    <n v="65"/>
    <x v="142"/>
    <x v="153"/>
    <x v="161"/>
    <n v="1.3080734292050537E-4"/>
    <n v="8.5165495483389888E-5"/>
    <n v="9.866934521049131E-5"/>
    <n v="1.1467678552778966E-4"/>
    <n v="9.3201253842174132E-5"/>
    <n v="1.7039645575372031E-4"/>
    <n v="1.2692164115790546E-3"/>
    <n v="1.0271106642504078E-3"/>
    <n v="3.267156688718688E-4"/>
  </r>
  <r>
    <x v="162"/>
    <x v="162"/>
    <x v="162"/>
    <x v="162"/>
    <n v="583926.93599999999"/>
    <x v="162"/>
    <n v="634345.1320000001"/>
    <x v="162"/>
    <n v="534792.0059999997"/>
    <x v="162"/>
    <n v="4411546"/>
    <n v="88"/>
    <n v="59"/>
    <x v="7"/>
    <n v="65"/>
    <x v="45"/>
    <n v="70"/>
    <x v="72"/>
    <x v="144"/>
    <n v="52"/>
    <x v="143"/>
    <x v="154"/>
    <x v="162"/>
    <n v="9.6832797456255595E-5"/>
    <n v="7.9682713704246134E-5"/>
    <n v="1.1131529647400955E-4"/>
    <n v="4.7650975312249223E-5"/>
    <n v="1.103500231479667E-4"/>
    <n v="1.2844278623263294E-4"/>
    <n v="1.2808718012138731E-3"/>
    <n v="9.1487975993327902E-4"/>
    <n v="2.6339972426899774E-4"/>
  </r>
  <r>
    <x v="163"/>
    <x v="163"/>
    <x v="163"/>
    <x v="163"/>
    <n v="589475.07799999986"/>
    <x v="163"/>
    <n v="645942.53799999994"/>
    <x v="163"/>
    <n v="535176.98699999985"/>
    <x v="163"/>
    <n v="4421938"/>
    <n v="122"/>
    <n v="43"/>
    <x v="10"/>
    <n v="61"/>
    <x v="3"/>
    <n v="53"/>
    <x v="16"/>
    <x v="145"/>
    <n v="59"/>
    <x v="144"/>
    <x v="155"/>
    <x v="163"/>
    <n v="7.096924749509544E-5"/>
    <n v="8.0263213911605497E-5"/>
    <n v="1.0348189817789043E-4"/>
    <n v="7.5638175792032132E-5"/>
    <n v="8.2050642095969238E-5"/>
    <n v="1.2007737690105603E-4"/>
    <n v="1.3453493283335073E-3"/>
    <n v="1.0027975240228843E-3"/>
    <n v="2.747664033281335E-4"/>
  </r>
  <r>
    <x v="164"/>
    <x v="164"/>
    <x v="164"/>
    <x v="164"/>
    <n v="604772.47799999977"/>
    <x v="164"/>
    <n v="647143.67300000007"/>
    <x v="164"/>
    <n v="546632.58600000024"/>
    <x v="164"/>
    <n v="4465332"/>
    <n v="100"/>
    <n v="41"/>
    <x v="12"/>
    <n v="56"/>
    <x v="19"/>
    <n v="71"/>
    <x v="44"/>
    <x v="146"/>
    <n v="63"/>
    <x v="145"/>
    <x v="156"/>
    <x v="164"/>
    <n v="6.7506885130121257E-5"/>
    <n v="9.206166369920734E-5"/>
    <n v="9.2596806298450674E-5"/>
    <n v="6.8388364433134952E-5"/>
    <n v="1.09712885966823E-4"/>
    <n v="1.255734521787789E-4"/>
    <n v="1.2073923452488792E-3"/>
    <n v="8.8785359137268343E-4"/>
    <n v="2.5888332603264436E-4"/>
  </r>
  <r>
    <x v="165"/>
    <x v="165"/>
    <x v="165"/>
    <x v="165"/>
    <n v="600972.01000000013"/>
    <x v="165"/>
    <n v="628700.16400000011"/>
    <x v="165"/>
    <n v="540326.71999999986"/>
    <x v="165"/>
    <n v="4385910"/>
    <n v="125"/>
    <n v="25"/>
    <x v="23"/>
    <n v="53"/>
    <x v="46"/>
    <n v="34"/>
    <x v="92"/>
    <x v="147"/>
    <n v="60"/>
    <x v="146"/>
    <x v="130"/>
    <x v="165"/>
    <n v="4.1941603453973583E-5"/>
    <n v="7.9314806293484297E-5"/>
    <n v="8.8190463312925319E-5"/>
    <n v="5.2247826437721971E-5"/>
    <n v="5.4079833196925959E-5"/>
    <n v="1.0578538297661074E-4"/>
    <n v="1.1659612169466656E-3"/>
    <n v="8.9658023149912966E-4"/>
    <n v="2.4213903158067538E-4"/>
  </r>
  <r>
    <x v="166"/>
    <x v="166"/>
    <x v="166"/>
    <x v="166"/>
    <n v="607769.04499999993"/>
    <x v="166"/>
    <n v="606586.16099999996"/>
    <x v="166"/>
    <n v="547080.58799999999"/>
    <x v="166"/>
    <n v="4326373"/>
    <n v="121"/>
    <n v="62"/>
    <x v="43"/>
    <n v="49"/>
    <x v="1"/>
    <n v="57"/>
    <x v="93"/>
    <x v="148"/>
    <n v="47"/>
    <x v="25"/>
    <x v="157"/>
    <x v="166"/>
    <n v="1.0634205163092534E-4"/>
    <n v="1.1944935624178958E-4"/>
    <n v="8.0622730629527218E-5"/>
    <n v="1.0079456128674431E-4"/>
    <n v="9.3968513732709441E-5"/>
    <n v="2.2130178443393421E-4"/>
    <n v="1.1899526583092727E-3"/>
    <n v="9.1636612231860127E-4"/>
    <n v="2.8476509075847135E-4"/>
  </r>
  <r>
    <x v="167"/>
    <x v="167"/>
    <x v="167"/>
    <x v="167"/>
    <n v="627621.14899999986"/>
    <x v="167"/>
    <n v="614684.96799999976"/>
    <x v="167"/>
    <n v="580674.83199999982"/>
    <x v="167"/>
    <n v="4461998"/>
    <n v="129"/>
    <n v="99"/>
    <x v="28"/>
    <n v="54"/>
    <x v="13"/>
    <n v="51"/>
    <x v="8"/>
    <x v="128"/>
    <n v="37"/>
    <x v="147"/>
    <x v="158"/>
    <x v="167"/>
    <n v="1.6536371335342805E-4"/>
    <n v="6.2628812985397926E-5"/>
    <n v="8.6039165643221518E-5"/>
    <n v="1.2011062997037238E-4"/>
    <n v="8.2969330071530273E-5"/>
    <n v="2.0621517859990916E-4"/>
    <n v="1.019503459381894E-3"/>
    <n v="8.1875169961241568E-4"/>
    <n v="2.6490374939657077E-4"/>
  </r>
  <r>
    <x v="168"/>
    <x v="168"/>
    <x v="168"/>
    <x v="168"/>
    <n v="622833.57899999979"/>
    <x v="168"/>
    <n v="589982.93200000003"/>
    <x v="168"/>
    <n v="583976.43000000005"/>
    <x v="168"/>
    <n v="4389027"/>
    <n v="101"/>
    <n v="48"/>
    <x v="9"/>
    <n v="60"/>
    <x v="20"/>
    <n v="61"/>
    <x v="51"/>
    <x v="22"/>
    <n v="44"/>
    <x v="148"/>
    <x v="159"/>
    <x v="168"/>
    <n v="8.1880107138414374E-5"/>
    <n v="8.3530578881545612E-5"/>
    <n v="9.6333919722719412E-5"/>
    <n v="1.1039489254100351E-4"/>
    <n v="1.0339282154013227E-4"/>
    <n v="1.2140909629639301E-4"/>
    <n v="1.006889952733195E-3"/>
    <n v="7.8401313424318489E-4"/>
    <n v="2.4606820600556797E-4"/>
  </r>
  <r>
    <x v="169"/>
    <x v="169"/>
    <x v="169"/>
    <x v="169"/>
    <n v="624090.1719999999"/>
    <x v="169"/>
    <n v="586695.87"/>
    <x v="169"/>
    <n v="652120.7350000001"/>
    <x v="169"/>
    <n v="4481311"/>
    <n v="113"/>
    <n v="55"/>
    <x v="16"/>
    <n v="58"/>
    <x v="5"/>
    <n v="49"/>
    <x v="45"/>
    <x v="31"/>
    <n v="63"/>
    <x v="149"/>
    <x v="160"/>
    <x v="169"/>
    <n v="9.3379047436500042E-5"/>
    <n v="7.6455123143688564E-5"/>
    <n v="9.2935288203833483E-5"/>
    <n v="8.504219853975708E-5"/>
    <n v="8.3518569851190536E-5"/>
    <n v="1.1708413652620539E-4"/>
    <n v="8.311344370916222E-4"/>
    <n v="6.9418720436732978E-4"/>
    <n v="2.322980931249806E-4"/>
  </r>
  <r>
    <x v="170"/>
    <x v="170"/>
    <x v="170"/>
    <x v="170"/>
    <n v="627517"/>
    <x v="170"/>
    <n v="555232"/>
    <x v="170"/>
    <n v="602907"/>
    <x v="170"/>
    <n v="4332996"/>
    <n v="112"/>
    <n v="45"/>
    <x v="12"/>
    <n v="60"/>
    <x v="14"/>
    <n v="52"/>
    <x v="94"/>
    <x v="58"/>
    <n v="49"/>
    <x v="150"/>
    <x v="161"/>
    <x v="170"/>
    <n v="7.8585049980091782E-5"/>
    <n v="1.0062320404076394E-4"/>
    <n v="9.5614939515582841E-5"/>
    <n v="1.1496375814640728E-4"/>
    <n v="9.3654544406662445E-5"/>
    <n v="1.6056284575749171E-4"/>
    <n v="9.8356794663190185E-4"/>
    <n v="7.8971864732957483E-4"/>
    <n v="2.5871244746129466E-4"/>
  </r>
  <r>
    <x v="171"/>
    <x v="171"/>
    <x v="171"/>
    <x v="171"/>
    <n v="147387.47699999998"/>
    <x v="171"/>
    <n v="216653.70199999999"/>
    <x v="171"/>
    <n v="197784.86700000003"/>
    <x v="171"/>
    <n v="1316380"/>
    <n v="100"/>
    <n v="40"/>
    <x v="2"/>
    <n v="46"/>
    <x v="12"/>
    <n v="55"/>
    <x v="71"/>
    <x v="64"/>
    <n v="45"/>
    <x v="151"/>
    <x v="162"/>
    <x v="171"/>
    <n v="2.594535517722082E-4"/>
    <n v="2.8821786965202732E-4"/>
    <n v="3.1210249972594349E-4"/>
    <n v="3.0825985860455591E-4"/>
    <n v="2.5386134412787466E-4"/>
    <n v="3.375594987173932E-4"/>
    <n v="9.5052772667385103E-4"/>
    <n v="1.0718521484169106E-3"/>
    <n v="4.8542214254242697E-4"/>
  </r>
  <r>
    <x v="172"/>
    <x v="172"/>
    <x v="172"/>
    <x v="172"/>
    <n v="144232.56400000001"/>
    <x v="172"/>
    <n v="218987.40700000001"/>
    <x v="172"/>
    <n v="203415.77200000003"/>
    <x v="172"/>
    <n v="1327665"/>
    <n v="124"/>
    <n v="55"/>
    <x v="23"/>
    <n v="40"/>
    <x v="15"/>
    <n v="49"/>
    <x v="92"/>
    <x v="149"/>
    <n v="61"/>
    <x v="152"/>
    <x v="163"/>
    <x v="172"/>
    <n v="3.5168258536575231E-4"/>
    <n v="2.9696750583298046E-4"/>
    <n v="2.773298823142324E-4"/>
    <n v="2.9021028604472811E-4"/>
    <n v="2.2375715878493414E-4"/>
    <n v="3.0421755940655408E-4"/>
    <n v="1.1995136738954537E-3"/>
    <n v="1.346651615346487E-3"/>
    <n v="5.5134390075809781E-4"/>
  </r>
  <r>
    <x v="173"/>
    <x v="173"/>
    <x v="173"/>
    <x v="173"/>
    <n v="146526.39500000002"/>
    <x v="173"/>
    <n v="217949.76300000006"/>
    <x v="173"/>
    <n v="205112.73"/>
    <x v="173"/>
    <n v="1328640"/>
    <n v="139"/>
    <n v="44"/>
    <x v="13"/>
    <n v="67"/>
    <x v="3"/>
    <n v="49"/>
    <x v="72"/>
    <x v="150"/>
    <n v="56"/>
    <x v="153"/>
    <x v="164"/>
    <x v="173"/>
    <n v="2.806966418570175E-4"/>
    <n v="3.7005673151785579E-4"/>
    <n v="4.572554999391065E-4"/>
    <n v="2.4816252709857243E-4"/>
    <n v="2.2482245140133502E-4"/>
    <n v="3.302403527183518E-4"/>
    <n v="1.2773463646064288E-3"/>
    <n v="1.4553210010786613E-3"/>
    <n v="5.9082972061657029E-4"/>
  </r>
  <r>
    <x v="174"/>
    <x v="174"/>
    <x v="174"/>
    <x v="174"/>
    <n v="143640.47100000002"/>
    <x v="174"/>
    <n v="213957.14499999999"/>
    <x v="174"/>
    <n v="209726.86400000003"/>
    <x v="174"/>
    <n v="1311652"/>
    <n v="127"/>
    <n v="57"/>
    <x v="2"/>
    <n v="43"/>
    <x v="2"/>
    <n v="34"/>
    <x v="92"/>
    <x v="64"/>
    <n v="66"/>
    <x v="154"/>
    <x v="165"/>
    <x v="174"/>
    <n v="3.7561131235310885E-4"/>
    <n v="3.0011001072641192E-4"/>
    <n v="2.9935852827995803E-4"/>
    <n v="2.7769762787436614E-4"/>
    <n v="1.5891032757985249E-4"/>
    <n v="2.9073048762596598E-4"/>
    <n v="8.9640400096765841E-4"/>
    <n v="1.1342186333448258E-3"/>
    <n v="5.0851902791289154E-4"/>
  </r>
  <r>
    <x v="175"/>
    <x v="175"/>
    <x v="175"/>
    <x v="175"/>
    <n v="146565.72199999998"/>
    <x v="175"/>
    <n v="214111.89799999999"/>
    <x v="175"/>
    <n v="220400.67300000001"/>
    <x v="175"/>
    <n v="1328320"/>
    <n v="104"/>
    <n v="62"/>
    <x v="16"/>
    <n v="50"/>
    <x v="18"/>
    <n v="44"/>
    <x v="28"/>
    <x v="151"/>
    <n v="51"/>
    <x v="155"/>
    <x v="166"/>
    <x v="175"/>
    <n v="4.0954413813728256E-4"/>
    <n v="2.8265576306624825E-4"/>
    <n v="3.411438862901382E-4"/>
    <n v="3.0027148866484737E-4"/>
    <n v="2.0550002317012764E-4"/>
    <n v="2.841309601403128E-4"/>
    <n v="1.1569837629307057E-3"/>
    <n v="1.2482303900345846E-3"/>
    <n v="5.4128523247410265E-4"/>
  </r>
  <r>
    <x v="176"/>
    <x v="176"/>
    <x v="176"/>
    <x v="176"/>
    <n v="148913.19700000004"/>
    <x v="176"/>
    <n v="209736.07199999999"/>
    <x v="176"/>
    <n v="226674.22600000002"/>
    <x v="176"/>
    <n v="1328535"/>
    <n v="110"/>
    <n v="43"/>
    <x v="28"/>
    <n v="68"/>
    <x v="30"/>
    <n v="67"/>
    <x v="30"/>
    <x v="152"/>
    <n v="51"/>
    <x v="156"/>
    <x v="167"/>
    <x v="176"/>
    <n v="2.86942445137739E-4"/>
    <n v="2.4358873683437134E-4"/>
    <n v="4.5664186499199246E-4"/>
    <n v="4.1219132752522944E-4"/>
    <n v="3.1944910267986713E-4"/>
    <n v="3.1856073305125247E-4"/>
    <n v="8.6026542779504172E-4"/>
    <n v="1.0422697877550508E-3"/>
    <n v="5.3065971163725461E-4"/>
  </r>
  <r>
    <x v="177"/>
    <x v="177"/>
    <x v="177"/>
    <x v="177"/>
    <n v="147529.31200000001"/>
    <x v="177"/>
    <n v="198602.57199999996"/>
    <x v="177"/>
    <n v="226323.83199999999"/>
    <x v="177"/>
    <n v="1293764"/>
    <n v="101"/>
    <n v="50"/>
    <x v="42"/>
    <n v="40"/>
    <x v="11"/>
    <n v="62"/>
    <x v="73"/>
    <x v="153"/>
    <n v="62"/>
    <x v="157"/>
    <x v="168"/>
    <x v="177"/>
    <n v="3.4256174344853577E-4"/>
    <n v="2.8058418950117436E-4"/>
    <n v="2.7113255974514405E-4"/>
    <n v="3.3714991576536281E-4"/>
    <n v="3.1218125412796777E-4"/>
    <n v="3.2114728573042904E-4"/>
    <n v="1.3034420520062599E-3"/>
    <n v="1.3595715396810884E-3"/>
    <n v="5.9516264171827324E-4"/>
  </r>
  <r>
    <x v="178"/>
    <x v="178"/>
    <x v="178"/>
    <x v="178"/>
    <n v="145286.79599999997"/>
    <x v="178"/>
    <n v="190401.63200000001"/>
    <x v="178"/>
    <n v="228693.141"/>
    <x v="178"/>
    <n v="1262864"/>
    <n v="87"/>
    <n v="67"/>
    <x v="44"/>
    <n v="47"/>
    <x v="4"/>
    <n v="43"/>
    <x v="50"/>
    <x v="154"/>
    <n v="67"/>
    <x v="158"/>
    <x v="169"/>
    <x v="178"/>
    <n v="4.8199895065231439E-4"/>
    <n v="5.0625309544560966E-4"/>
    <n v="3.2349808306048685E-4"/>
    <n v="4.0564841073037413E-4"/>
    <n v="2.2583840037673626E-4"/>
    <n v="2.0014238129004974E-4"/>
    <n v="9.1826103346055309E-4"/>
    <n v="1.0218277265336335E-3"/>
    <n v="5.5271193097594044E-4"/>
  </r>
  <r>
    <x v="179"/>
    <x v="179"/>
    <x v="179"/>
    <x v="179"/>
    <n v="145626"/>
    <x v="179"/>
    <n v="181875"/>
    <x v="179"/>
    <n v="231559"/>
    <x v="179"/>
    <n v="1243290"/>
    <n v="89"/>
    <n v="50"/>
    <x v="31"/>
    <n v="40"/>
    <x v="23"/>
    <n v="52"/>
    <x v="30"/>
    <x v="155"/>
    <n v="47"/>
    <x v="93"/>
    <x v="170"/>
    <x v="179"/>
    <n v="3.6655010373367935E-4"/>
    <n v="2.9364851607391936E-4"/>
    <n v="2.7467622539931056E-4"/>
    <n v="4.4820476751963482E-4"/>
    <n v="2.859106529209622E-4"/>
    <n v="3.3351398674281904E-4"/>
    <n v="1.1357796501107709E-3"/>
    <n v="1.2029088523155995E-3"/>
    <n v="5.7428274980093137E-4"/>
  </r>
  <r>
    <x v="180"/>
    <x v="180"/>
    <x v="180"/>
    <x v="180"/>
    <n v="737196.44500000007"/>
    <x v="180"/>
    <n v="866535.84200000006"/>
    <x v="180"/>
    <n v="663114.52300000004"/>
    <x v="180"/>
    <n v="5637418"/>
    <n v="94"/>
    <n v="78"/>
    <x v="29"/>
    <n v="67"/>
    <x v="23"/>
    <n v="54"/>
    <x v="16"/>
    <x v="156"/>
    <n v="50"/>
    <x v="159"/>
    <x v="171"/>
    <x v="180"/>
    <n v="1.0476249116323351E-4"/>
    <n v="9.5227311265964462E-5"/>
    <n v="9.0884865837897519E-5"/>
    <n v="7.6920007496174243E-5"/>
    <n v="6.2317099169684434E-5"/>
    <n v="9.5758438537237964E-5"/>
    <n v="1.1295183170041956E-3"/>
    <n v="8.1091082964602492E-4"/>
    <n v="2.2900554828469345E-4"/>
  </r>
  <r>
    <x v="181"/>
    <x v="181"/>
    <x v="181"/>
    <x v="181"/>
    <n v="742006.57700000005"/>
    <x v="181"/>
    <n v="880994.43099999998"/>
    <x v="181"/>
    <n v="676447.65799999994"/>
    <x v="181"/>
    <n v="5696345"/>
    <n v="124"/>
    <n v="58"/>
    <x v="15"/>
    <n v="49"/>
    <x v="18"/>
    <n v="47"/>
    <x v="27"/>
    <x v="1"/>
    <n v="70"/>
    <x v="160"/>
    <x v="172"/>
    <x v="181"/>
    <n v="7.7465963532513018E-5"/>
    <n v="5.7917968057177939E-5"/>
    <n v="6.6037150503586432E-5"/>
    <n v="6.0073401045507857E-5"/>
    <n v="5.3348804880243338E-5"/>
    <n v="8.2350726623695128E-5"/>
    <n v="1.1190814116175121E-3"/>
    <n v="8.4529312688867546E-4"/>
    <n v="2.2031671185646234E-4"/>
  </r>
  <r>
    <x v="182"/>
    <x v="182"/>
    <x v="182"/>
    <x v="182"/>
    <n v="746442.95800000022"/>
    <x v="182"/>
    <n v="884875.95500000019"/>
    <x v="182"/>
    <n v="691979.24200000009"/>
    <x v="182"/>
    <n v="5704065"/>
    <n v="110"/>
    <n v="59"/>
    <x v="43"/>
    <n v="32"/>
    <x v="14"/>
    <n v="46"/>
    <x v="2"/>
    <x v="157"/>
    <n v="52"/>
    <x v="120"/>
    <x v="173"/>
    <x v="182"/>
    <n v="7.9700013149016245E-5"/>
    <n v="9.4613165368977718E-5"/>
    <n v="4.2869987126330409E-5"/>
    <n v="7.5122118485021494E-5"/>
    <n v="5.198468750345916E-5"/>
    <n v="1.0410364306475274E-4"/>
    <n v="1.2326959368529726E-3"/>
    <n v="9.1294932527636382E-4"/>
    <n v="2.3807582837853355E-4"/>
  </r>
  <r>
    <x v="183"/>
    <x v="183"/>
    <x v="183"/>
    <x v="183"/>
    <n v="765833.20299999986"/>
    <x v="183"/>
    <n v="894068.85800000024"/>
    <x v="183"/>
    <n v="716292.64899999998"/>
    <x v="183"/>
    <n v="5785496"/>
    <n v="95"/>
    <n v="55"/>
    <x v="23"/>
    <n v="69"/>
    <x v="15"/>
    <n v="58"/>
    <x v="72"/>
    <x v="158"/>
    <n v="60"/>
    <x v="18"/>
    <x v="174"/>
    <x v="183"/>
    <n v="7.3968906825724165E-5"/>
    <n v="6.3700743877552252E-5"/>
    <n v="9.0097947868682336E-5"/>
    <n v="6.6328512313830132E-5"/>
    <n v="6.4871960902143386E-5"/>
    <n v="8.7386737172501935E-5"/>
    <n v="1.1001090142417475E-3"/>
    <n v="8.1593005502345842E-4"/>
    <n v="2.2297137531509831E-4"/>
  </r>
  <r>
    <x v="184"/>
    <x v="184"/>
    <x v="184"/>
    <x v="184"/>
    <n v="780147.39100000006"/>
    <x v="184"/>
    <n v="891723.80900000001"/>
    <x v="184"/>
    <n v="734077.25"/>
    <x v="184"/>
    <n v="5801682"/>
    <n v="95"/>
    <n v="54"/>
    <x v="2"/>
    <n v="58"/>
    <x v="29"/>
    <n v="55"/>
    <x v="0"/>
    <x v="159"/>
    <n v="65"/>
    <x v="161"/>
    <x v="127"/>
    <x v="184"/>
    <n v="7.2801924654235879E-5"/>
    <n v="6.2784566968789179E-5"/>
    <n v="7.4344925932079414E-5"/>
    <n v="6.2694106150495125E-5"/>
    <n v="6.167829034606387E-5"/>
    <n v="1.0081303952145867E-4"/>
    <n v="1.2532740934281779E-3"/>
    <n v="9.236531611290517E-4"/>
    <n v="2.4441187917572868E-4"/>
  </r>
  <r>
    <x v="185"/>
    <x v="185"/>
    <x v="185"/>
    <x v="185"/>
    <n v="800585.27399999986"/>
    <x v="185"/>
    <n v="891885.09199999971"/>
    <x v="185"/>
    <n v="763840.40600000008"/>
    <x v="185"/>
    <n v="5887776"/>
    <n v="110"/>
    <n v="76"/>
    <x v="13"/>
    <n v="40"/>
    <x v="8"/>
    <n v="49"/>
    <x v="83"/>
    <x v="160"/>
    <n v="60"/>
    <x v="162"/>
    <x v="175"/>
    <x v="185"/>
    <n v="1.0142355783714552E-4"/>
    <n v="7.8835358688987908E-5"/>
    <n v="4.99634471168152E-5"/>
    <n v="7.0720166328482184E-5"/>
    <n v="5.4939812807186171E-5"/>
    <n v="8.9712933415703777E-5"/>
    <n v="1.0565034183331746E-3"/>
    <n v="8.1144178003716191E-4"/>
    <n v="2.2521237220981234E-4"/>
  </r>
  <r>
    <x v="186"/>
    <x v="186"/>
    <x v="186"/>
    <x v="186"/>
    <n v="812819.4310000001"/>
    <x v="186"/>
    <n v="889319.08200000017"/>
    <x v="186"/>
    <n v="786230.71900000004"/>
    <x v="186"/>
    <n v="5930195"/>
    <n v="102"/>
    <n v="64"/>
    <x v="30"/>
    <n v="65"/>
    <x v="16"/>
    <n v="48"/>
    <x v="72"/>
    <x v="161"/>
    <n v="50"/>
    <x v="163"/>
    <x v="176"/>
    <x v="186"/>
    <n v="8.524440137281633E-5"/>
    <n v="8.3891602523460392E-5"/>
    <n v="7.9968560692540822E-5"/>
    <n v="8.2580084362601281E-5"/>
    <n v="5.3973878410493832E-5"/>
    <n v="8.1021157194240801E-5"/>
    <n v="1.2731631769274585E-3"/>
    <n v="9.5576653716264036E-4"/>
    <n v="2.5665260585866061E-4"/>
  </r>
  <r>
    <x v="187"/>
    <x v="187"/>
    <x v="187"/>
    <x v="187"/>
    <n v="811908.64799999993"/>
    <x v="187"/>
    <n v="865385.66200000001"/>
    <x v="187"/>
    <n v="804822.50200000009"/>
    <x v="187"/>
    <n v="5878915"/>
    <n v="112"/>
    <n v="68"/>
    <x v="14"/>
    <n v="56"/>
    <x v="15"/>
    <n v="59"/>
    <x v="30"/>
    <x v="162"/>
    <n v="34"/>
    <x v="164"/>
    <x v="177"/>
    <x v="187"/>
    <n v="9.2044951077722723E-5"/>
    <n v="7.4340567158003934E-5"/>
    <n v="6.8973276904916035E-5"/>
    <n v="6.9748544993369048E-5"/>
    <n v="6.8177695322158E-5"/>
    <n v="8.4665714709182709E-5"/>
    <n v="1.0449509027271207E-3"/>
    <n v="8.1609567010243174E-4"/>
    <n v="2.2878371264085294E-4"/>
  </r>
  <r>
    <x v="188"/>
    <x v="188"/>
    <x v="188"/>
    <x v="188"/>
    <n v="818802"/>
    <x v="188"/>
    <n v="857032"/>
    <x v="188"/>
    <n v="836474"/>
    <x v="188"/>
    <n v="5921207"/>
    <n v="102"/>
    <n v="53"/>
    <x v="14"/>
    <n v="38"/>
    <x v="7"/>
    <n v="59"/>
    <x v="95"/>
    <x v="163"/>
    <n v="67"/>
    <x v="165"/>
    <x v="178"/>
    <x v="188"/>
    <n v="7.1487148499039646E-5"/>
    <n v="7.5044088401936143E-5"/>
    <n v="4.6409266220649193E-5"/>
    <n v="6.3171775903389304E-5"/>
    <n v="6.8842236929309521E-5"/>
    <n v="9.1997035363142096E-5"/>
    <n v="1.0030198189065051E-3"/>
    <n v="7.8449026890258899E-4"/>
    <n v="2.2546078865339449E-4"/>
  </r>
  <r>
    <x v="189"/>
    <x v="189"/>
    <x v="189"/>
    <x v="189"/>
    <n v="839232.3339999998"/>
    <x v="189"/>
    <n v="998066.1379999998"/>
    <x v="189"/>
    <n v="868998.38300000003"/>
    <x v="189"/>
    <n v="6511176"/>
    <n v="80"/>
    <n v="65"/>
    <x v="38"/>
    <n v="76"/>
    <x v="17"/>
    <n v="57"/>
    <x v="14"/>
    <x v="164"/>
    <n v="41"/>
    <x v="166"/>
    <x v="179"/>
    <x v="189"/>
    <n v="8.1202668892865737E-5"/>
    <n v="7.6924525471064269E-5"/>
    <n v="9.0558951223631027E-5"/>
    <n v="5.7408393575019096E-5"/>
    <n v="5.7110443716907279E-5"/>
    <n v="5.7316847463177418E-5"/>
    <n v="1.3693926516776958E-3"/>
    <n v="1.0131621797452586E-3"/>
    <n v="2.5755716018120229E-4"/>
  </r>
  <r>
    <x v="190"/>
    <x v="190"/>
    <x v="190"/>
    <x v="190"/>
    <n v="827723.375"/>
    <x v="190"/>
    <n v="990184.18700000015"/>
    <x v="190"/>
    <n v="874616.72600000014"/>
    <x v="190"/>
    <n v="6476616"/>
    <n v="87"/>
    <n v="78"/>
    <x v="18"/>
    <n v="60"/>
    <x v="47"/>
    <n v="45"/>
    <x v="29"/>
    <x v="165"/>
    <n v="48"/>
    <x v="167"/>
    <x v="180"/>
    <x v="190"/>
    <n v="9.7899357913756852E-5"/>
    <n v="3.7712691878027879E-5"/>
    <n v="7.2487985493945969E-5"/>
    <n v="3.9724879698274811E-5"/>
    <n v="4.5446090324203485E-5"/>
    <n v="6.3528889407755214E-5"/>
    <n v="1.3034280801073998E-3"/>
    <n v="9.8806769669081531E-4"/>
    <n v="2.4364575574651947E-4"/>
  </r>
  <r>
    <x v="191"/>
    <x v="191"/>
    <x v="191"/>
    <x v="191"/>
    <n v="836786.98200000008"/>
    <x v="191"/>
    <n v="998227.6889999999"/>
    <x v="191"/>
    <n v="894689.74700000009"/>
    <x v="191"/>
    <n v="6511549"/>
    <n v="120"/>
    <n v="45"/>
    <x v="42"/>
    <n v="68"/>
    <x v="8"/>
    <n v="73"/>
    <x v="89"/>
    <x v="166"/>
    <n v="57"/>
    <x v="168"/>
    <x v="181"/>
    <x v="191"/>
    <n v="5.6808750274528285E-5"/>
    <n v="4.8186800823574523E-5"/>
    <n v="8.1263214489156563E-5"/>
    <n v="6.0454197131450982E-5"/>
    <n v="7.3129608409409696E-5"/>
    <n v="7.9409738601058947E-5"/>
    <n v="1.4150156568185192E-3"/>
    <n v="1.0989117102308159E-3"/>
    <n v="2.7504976158514665E-4"/>
  </r>
  <r>
    <x v="192"/>
    <x v="192"/>
    <x v="192"/>
    <x v="192"/>
    <n v="851799.02499999991"/>
    <x v="192"/>
    <n v="1003879.643"/>
    <x v="192"/>
    <n v="909459.38199999998"/>
    <x v="192"/>
    <n v="6544014"/>
    <n v="99"/>
    <n v="51"/>
    <x v="37"/>
    <n v="57"/>
    <x v="48"/>
    <n v="45"/>
    <x v="45"/>
    <x v="167"/>
    <n v="64"/>
    <x v="169"/>
    <x v="182"/>
    <x v="192"/>
    <n v="6.470813324811975E-5"/>
    <n v="7.3770744847975473E-5"/>
    <n v="6.6917193289813879E-5"/>
    <n v="4.0570948877916588E-5"/>
    <n v="4.4826090770723993E-5"/>
    <n v="8.4537481069695914E-5"/>
    <n v="1.3392571720151874E-3"/>
    <n v="1.0318209377850553E-3"/>
    <n v="2.6084907520063376E-4"/>
  </r>
  <r>
    <x v="193"/>
    <x v="193"/>
    <x v="193"/>
    <x v="193"/>
    <n v="873587.00299999991"/>
    <x v="193"/>
    <n v="1005792.901"/>
    <x v="193"/>
    <n v="935524.70600000001"/>
    <x v="193"/>
    <n v="6605058"/>
    <n v="106"/>
    <n v="43"/>
    <x v="13"/>
    <n v="65"/>
    <x v="16"/>
    <n v="58"/>
    <x v="88"/>
    <x v="168"/>
    <n v="62"/>
    <x v="170"/>
    <x v="183"/>
    <x v="193"/>
    <n v="5.4671011296496872E-5"/>
    <n v="6.6825189877094514E-5"/>
    <n v="7.4405868879438914E-5"/>
    <n v="7.3488131174789264E-5"/>
    <n v="5.7665946878660662E-5"/>
    <n v="9.642679331850262E-5"/>
    <n v="1.5018309949368671E-3"/>
    <n v="1.1611721043975917E-3"/>
    <n v="2.946226967272657E-4"/>
  </r>
  <r>
    <x v="194"/>
    <x v="194"/>
    <x v="194"/>
    <x v="194"/>
    <n v="892264.71699999995"/>
    <x v="194"/>
    <n v="1001890.7010000001"/>
    <x v="194"/>
    <n v="960533.90699999989"/>
    <x v="194"/>
    <n v="6657291"/>
    <n v="95"/>
    <n v="68"/>
    <x v="23"/>
    <n v="76"/>
    <x v="17"/>
    <n v="64"/>
    <x v="96"/>
    <x v="169"/>
    <n v="64"/>
    <x v="171"/>
    <x v="184"/>
    <x v="194"/>
    <n v="8.6766398031646084E-5"/>
    <n v="5.3826845547754896E-5"/>
    <n v="8.5176516063001522E-5"/>
    <n v="6.5363497879500164E-5"/>
    <n v="6.3879223488271498E-5"/>
    <n v="1.1519072746427149E-4"/>
    <n v="1.2368121430615985E-3"/>
    <n v="9.6785981955909513E-4"/>
    <n v="2.6437179927991732E-4"/>
  </r>
  <r>
    <x v="195"/>
    <x v="195"/>
    <x v="195"/>
    <x v="195"/>
    <n v="908255.66500000004"/>
    <x v="195"/>
    <n v="994198.30900000012"/>
    <x v="195"/>
    <n v="980267.26599999995"/>
    <x v="195"/>
    <n v="6688538"/>
    <n v="123"/>
    <n v="44"/>
    <x v="45"/>
    <n v="40"/>
    <x v="9"/>
    <n v="62"/>
    <x v="83"/>
    <x v="170"/>
    <n v="61"/>
    <x v="172"/>
    <x v="185"/>
    <x v="195"/>
    <n v="5.6631897247353361E-5"/>
    <n v="3.1628965080863453E-5"/>
    <n v="4.4040462990120735E-5"/>
    <n v="5.3118887082163397E-5"/>
    <n v="6.2361803916526266E-5"/>
    <n v="7.6294027861635713E-5"/>
    <n v="1.4026786853861956E-3"/>
    <n v="1.1145966570758131E-3"/>
    <n v="2.7599454469721187E-4"/>
  </r>
  <r>
    <x v="196"/>
    <x v="196"/>
    <x v="196"/>
    <x v="196"/>
    <n v="926165.804"/>
    <x v="196"/>
    <n v="984369.01400000008"/>
    <x v="196"/>
    <n v="1016590.8530000001"/>
    <x v="196"/>
    <n v="6741921"/>
    <n v="95"/>
    <n v="40"/>
    <x v="36"/>
    <n v="70"/>
    <x v="0"/>
    <n v="46"/>
    <x v="95"/>
    <x v="171"/>
    <n v="54"/>
    <x v="173"/>
    <x v="186"/>
    <x v="196"/>
    <n v="5.150755671420774E-5"/>
    <n v="5.8701400469814766E-5"/>
    <n v="7.558041950769325E-5"/>
    <n v="4.7695534449306456E-5"/>
    <n v="4.6730442898723747E-5"/>
    <n v="8.0340190147532627E-5"/>
    <n v="1.0909010215145029E-3"/>
    <n v="8.7232656947806343E-4"/>
    <n v="2.3450289613301609E-4"/>
  </r>
  <r>
    <x v="197"/>
    <x v="197"/>
    <x v="197"/>
    <x v="197"/>
    <n v="945243"/>
    <x v="197"/>
    <n v="970659"/>
    <x v="197"/>
    <n v="1046092"/>
    <x v="197"/>
    <n v="6772044"/>
    <n v="113"/>
    <n v="49"/>
    <x v="5"/>
    <n v="52"/>
    <x v="3"/>
    <n v="60"/>
    <x v="51"/>
    <x v="172"/>
    <n v="65"/>
    <x v="174"/>
    <x v="187"/>
    <x v="197"/>
    <n v="6.3795936329051628E-5"/>
    <n v="6.7506204769524322E-5"/>
    <n v="5.5012309004139673E-5"/>
    <n v="5.2824616271182368E-5"/>
    <n v="6.1813675039328945E-5"/>
    <n v="7.4538031083471473E-5"/>
    <n v="1.2427205255369509E-3"/>
    <n v="1.0034143071399354E-3"/>
    <n v="2.6786595007356718E-4"/>
  </r>
  <r>
    <x v="198"/>
    <x v="198"/>
    <x v="198"/>
    <x v="198"/>
    <n v="1225867.7009999997"/>
    <x v="198"/>
    <n v="1528148.9680000003"/>
    <x v="198"/>
    <n v="1283330.4539999999"/>
    <x v="198"/>
    <n v="10008213"/>
    <n v="141"/>
    <n v="90"/>
    <x v="9"/>
    <n v="68"/>
    <x v="28"/>
    <n v="45"/>
    <x v="97"/>
    <x v="173"/>
    <n v="58"/>
    <x v="175"/>
    <x v="188"/>
    <x v="198"/>
    <n v="6.6604742215018681E-5"/>
    <n v="3.6240021422480237E-5"/>
    <n v="5.5470912517336991E-5"/>
    <n v="4.0985084447317989E-5"/>
    <n v="2.9447390890755088E-5"/>
    <n v="1.1797579168625671E-4"/>
    <n v="1.007534728074021E-3"/>
    <n v="7.4917713823395419E-4"/>
    <n v="1.9374088061475109E-4"/>
  </r>
  <r>
    <x v="199"/>
    <x v="199"/>
    <x v="199"/>
    <x v="199"/>
    <n v="1186565.9419999998"/>
    <x v="199"/>
    <n v="1516353.7960000001"/>
    <x v="199"/>
    <n v="1313897.5009999999"/>
    <x v="199"/>
    <n v="9937232"/>
    <n v="114"/>
    <n v="38"/>
    <x v="5"/>
    <n v="53"/>
    <x v="49"/>
    <n v="54"/>
    <x v="98"/>
    <x v="174"/>
    <n v="72"/>
    <x v="176"/>
    <x v="189"/>
    <x v="199"/>
    <n v="2.8133237094859746E-5"/>
    <n v="4.4964250382346304E-5"/>
    <n v="4.4666712673942574E-5"/>
    <n v="2.4359917263799843E-5"/>
    <n v="3.5611741891929816E-5"/>
    <n v="7.7178871057667197E-5"/>
    <n v="9.7039533070852543E-4"/>
    <n v="7.2027987555762444E-4"/>
    <n v="1.8053317060525508E-4"/>
  </r>
  <r>
    <x v="200"/>
    <x v="200"/>
    <x v="200"/>
    <x v="200"/>
    <n v="1173463.898"/>
    <x v="200"/>
    <n v="1501504.8390000002"/>
    <x v="200"/>
    <n v="1327198.3289999997"/>
    <x v="200"/>
    <n v="9857189"/>
    <n v="136"/>
    <n v="67"/>
    <x v="10"/>
    <n v="47"/>
    <x v="29"/>
    <n v="46"/>
    <x v="99"/>
    <x v="175"/>
    <n v="67"/>
    <x v="177"/>
    <x v="190"/>
    <x v="200"/>
    <n v="5.0573008413982373E-5"/>
    <n v="3.7522387254475934E-5"/>
    <n v="4.0052361287044893E-5"/>
    <n v="3.7419035383117587E-5"/>
    <n v="3.0635931903247096E-5"/>
    <n v="1.1810671617079115E-4"/>
    <n v="1.1053359305427518E-3"/>
    <n v="8.3042330145528765E-4"/>
    <n v="2.1050626096344506E-4"/>
  </r>
  <r>
    <x v="201"/>
    <x v="201"/>
    <x v="201"/>
    <x v="201"/>
    <n v="1163111.5170000002"/>
    <x v="201"/>
    <n v="1477865.3640000005"/>
    <x v="201"/>
    <n v="1348383.52"/>
    <x v="201"/>
    <n v="9778449"/>
    <n v="126"/>
    <n v="81"/>
    <x v="4"/>
    <n v="56"/>
    <x v="1"/>
    <n v="55"/>
    <x v="4"/>
    <x v="176"/>
    <n v="47"/>
    <x v="178"/>
    <x v="191"/>
    <x v="201"/>
    <n v="6.2447418310088168E-5"/>
    <n v="4.6399334114447312E-5"/>
    <n v="4.8146716098590564E-5"/>
    <n v="4.2623363787532055E-5"/>
    <n v="3.7215839371955115E-5"/>
    <n v="8.0849644777464559E-5"/>
    <n v="9.9007439663753821E-4"/>
    <n v="7.5426437419287085E-4"/>
    <n v="1.962478916646188E-4"/>
  </r>
  <r>
    <x v="202"/>
    <x v="202"/>
    <x v="202"/>
    <x v="202"/>
    <n v="1155482.3540000001"/>
    <x v="202"/>
    <n v="1449708.4259999995"/>
    <x v="202"/>
    <n v="1362462.2759999998"/>
    <x v="202"/>
    <n v="9711943"/>
    <n v="127"/>
    <n v="73"/>
    <x v="21"/>
    <n v="48"/>
    <x v="10"/>
    <n v="46"/>
    <x v="69"/>
    <x v="177"/>
    <n v="42"/>
    <x v="179"/>
    <x v="192"/>
    <x v="202"/>
    <n v="5.7138600216505513E-5"/>
    <n v="3.5122267789151592E-5"/>
    <n v="4.1541093062854333E-5"/>
    <n v="3.3288238649533888E-5"/>
    <n v="3.1730518478755131E-5"/>
    <n v="1.3471085729342176E-4"/>
    <n v="1.1640689272192372E-3"/>
    <n v="8.8322666589936807E-4"/>
    <n v="2.2467182931366051E-4"/>
  </r>
  <r>
    <x v="203"/>
    <x v="203"/>
    <x v="203"/>
    <x v="203"/>
    <n v="1166581.615"/>
    <x v="203"/>
    <n v="1431973.1960000002"/>
    <x v="203"/>
    <n v="1411023.4650000001"/>
    <x v="203"/>
    <n v="9750020"/>
    <n v="117"/>
    <n v="98"/>
    <x v="2"/>
    <n v="38"/>
    <x v="2"/>
    <n v="61"/>
    <x v="99"/>
    <x v="178"/>
    <n v="75"/>
    <x v="180"/>
    <x v="192"/>
    <x v="203"/>
    <n v="7.7415717064481486E-5"/>
    <n v="3.589071220135297E-5"/>
    <n v="3.2573803248219371E-5"/>
    <n v="3.8752728365227389E-5"/>
    <n v="4.259856271778986E-5"/>
    <n v="1.1019830583544352E-4"/>
    <n v="1.1006195421420578E-3"/>
    <n v="8.4117370397414511E-4"/>
    <n v="2.2379441272940979E-4"/>
  </r>
  <r>
    <x v="204"/>
    <x v="204"/>
    <x v="204"/>
    <x v="204"/>
    <n v="1164752.6589999998"/>
    <x v="204"/>
    <n v="1386700.0959999999"/>
    <x v="204"/>
    <n v="1424742.8689999999"/>
    <x v="204"/>
    <n v="9637574"/>
    <n v="86"/>
    <n v="60"/>
    <x v="7"/>
    <n v="51"/>
    <x v="10"/>
    <n v="65"/>
    <x v="100"/>
    <x v="179"/>
    <n v="57"/>
    <x v="181"/>
    <x v="193"/>
    <x v="204"/>
    <n v="4.8527468542887429E-5"/>
    <n v="3.9011588635142836E-5"/>
    <n v="4.3786120259889453E-5"/>
    <n v="3.4748551813210068E-5"/>
    <n v="4.6873869979165276E-5"/>
    <n v="1.1987178034886763E-4"/>
    <n v="1.1279228238060407E-3"/>
    <n v="8.518271541008344E-4"/>
    <n v="2.2588672211492229E-4"/>
  </r>
  <r>
    <x v="205"/>
    <x v="205"/>
    <x v="205"/>
    <x v="205"/>
    <n v="1182758.0970000001"/>
    <x v="205"/>
    <n v="1355401.048"/>
    <x v="205"/>
    <n v="1455310.7459999998"/>
    <x v="205"/>
    <n v="9624709"/>
    <n v="129"/>
    <n v="70"/>
    <x v="46"/>
    <n v="57"/>
    <x v="20"/>
    <n v="45"/>
    <x v="101"/>
    <x v="180"/>
    <n v="56"/>
    <x v="182"/>
    <x v="194"/>
    <x v="205"/>
    <n v="5.7422434931546365E-5"/>
    <n v="4.7807799710978962E-5"/>
    <n v="4.8192441163224599E-5"/>
    <n v="5.0775718640321046E-5"/>
    <n v="3.3200505537752841E-5"/>
    <n v="1.1374716614585325E-4"/>
    <n v="9.3038548895590998E-4"/>
    <n v="7.3579309384681508E-4"/>
    <n v="2.0624000164576404E-4"/>
  </r>
  <r>
    <x v="206"/>
    <x v="206"/>
    <x v="206"/>
    <x v="206"/>
    <n v="1181729"/>
    <x v="206"/>
    <n v="1318073"/>
    <x v="206"/>
    <n v="1498088"/>
    <x v="206"/>
    <n v="9551028"/>
    <n v="100"/>
    <n v="48"/>
    <x v="20"/>
    <n v="51"/>
    <x v="18"/>
    <n v="51"/>
    <x v="78"/>
    <x v="181"/>
    <n v="48"/>
    <x v="183"/>
    <x v="195"/>
    <x v="206"/>
    <n v="4.0199590969161891E-5"/>
    <n v="4.0762631783735713E-5"/>
    <n v="4.3157102855223152E-5"/>
    <n v="4.392341513337345E-5"/>
    <n v="3.8692849333838111E-5"/>
    <n v="1.3286292266542762E-4"/>
    <n v="9.9793870587041623E-4"/>
    <n v="7.7713252228957372E-4"/>
    <n v="2.1704469927216212E-4"/>
  </r>
  <r>
    <x v="207"/>
    <x v="207"/>
    <x v="207"/>
    <x v="207"/>
    <n v="673770.11600000015"/>
    <x v="207"/>
    <n v="791899.47100000002"/>
    <x v="207"/>
    <n v="639914.58000000007"/>
    <x v="207"/>
    <n v="5168946"/>
    <n v="93"/>
    <n v="68"/>
    <x v="31"/>
    <n v="68"/>
    <x v="9"/>
    <n v="57"/>
    <x v="21"/>
    <x v="182"/>
    <n v="27"/>
    <x v="184"/>
    <x v="196"/>
    <x v="207"/>
    <n v="9.9793036286955182E-5"/>
    <n v="5.9195394962054563E-5"/>
    <n v="1.0092463050112479E-4"/>
    <n v="6.1529734539558965E-5"/>
    <n v="7.1978833282993816E-5"/>
    <n v="1.0636772379664071E-4"/>
    <n v="8.4073721214478333E-4"/>
    <n v="6.3429966619010032E-4"/>
    <n v="1.9326957565430166E-4"/>
  </r>
  <r>
    <x v="208"/>
    <x v="208"/>
    <x v="208"/>
    <x v="208"/>
    <n v="692633.28899999987"/>
    <x v="208"/>
    <n v="798558.91199999989"/>
    <x v="208"/>
    <n v="653204.97400000005"/>
    <x v="208"/>
    <n v="5228413"/>
    <n v="125"/>
    <n v="60"/>
    <x v="31"/>
    <n v="69"/>
    <x v="15"/>
    <n v="70"/>
    <x v="12"/>
    <x v="183"/>
    <n v="33"/>
    <x v="185"/>
    <x v="134"/>
    <x v="208"/>
    <n v="8.5536245806672856E-5"/>
    <n v="6.0021766238743584E-5"/>
    <n v="9.9619814836823432E-5"/>
    <n v="7.4247377622898062E-5"/>
    <n v="8.7657903440942382E-5"/>
    <n v="8.5684999120177883E-5"/>
    <n v="8.1903846617065103E-4"/>
    <n v="6.5632779871061268E-4"/>
    <n v="1.9872186837573849E-4"/>
  </r>
  <r>
    <x v="209"/>
    <x v="209"/>
    <x v="209"/>
    <x v="209"/>
    <n v="679763.01100000006"/>
    <x v="209"/>
    <n v="770233.87800000003"/>
    <x v="209"/>
    <n v="629019.29099999997"/>
    <x v="209"/>
    <n v="5049930"/>
    <n v="115"/>
    <n v="66"/>
    <x v="13"/>
    <n v="54"/>
    <x v="4"/>
    <n v="71"/>
    <x v="72"/>
    <x v="184"/>
    <n v="61"/>
    <x v="186"/>
    <x v="197"/>
    <x v="209"/>
    <n v="9.748821567987969E-5"/>
    <n v="8.970688825319868E-5"/>
    <n v="7.9439450405753245E-5"/>
    <n v="8.9067611562393913E-5"/>
    <n v="9.2179793732729052E-5"/>
    <n v="1.0512261956441246E-4"/>
    <n v="9.4432715895830931E-4"/>
    <n v="7.322994371820236E-4"/>
    <n v="2.267358161400257E-4"/>
  </r>
  <r>
    <x v="210"/>
    <x v="210"/>
    <x v="210"/>
    <x v="210"/>
    <n v="687377.87699999986"/>
    <x v="210"/>
    <n v="758363.18500000029"/>
    <x v="210"/>
    <n v="633021.2760000003"/>
    <x v="210"/>
    <n v="5032187"/>
    <n v="120"/>
    <n v="64"/>
    <x v="4"/>
    <n v="51"/>
    <x v="4"/>
    <n v="63"/>
    <x v="71"/>
    <x v="56"/>
    <n v="37"/>
    <x v="187"/>
    <x v="198"/>
    <x v="210"/>
    <n v="9.5178077953341348E-5"/>
    <n v="9.3452231985073064E-5"/>
    <n v="7.4194997695568849E-5"/>
    <n v="9.1617435833926946E-5"/>
    <n v="8.3073652896270247E-5"/>
    <n v="9.7732563084355854E-5"/>
    <n v="9.1308147437369814E-4"/>
    <n v="7.2055332334398643E-4"/>
    <n v="2.1779794749280979E-4"/>
  </r>
  <r>
    <x v="211"/>
    <x v="211"/>
    <x v="211"/>
    <x v="211"/>
    <n v="699737.86399999983"/>
    <x v="211"/>
    <n v="761382.42600000009"/>
    <x v="211"/>
    <n v="724180.80300000019"/>
    <x v="211"/>
    <n v="5190792"/>
    <n v="127"/>
    <n v="35"/>
    <x v="13"/>
    <n v="51"/>
    <x v="29"/>
    <n v="30"/>
    <x v="71"/>
    <x v="185"/>
    <n v="52"/>
    <x v="188"/>
    <x v="199"/>
    <x v="211"/>
    <n v="5.1438101065325235E-5"/>
    <n v="9.0139194102465517E-5"/>
    <n v="7.2884436620968698E-5"/>
    <n v="7.5409212013347399E-5"/>
    <n v="3.9402012675296495E-5"/>
    <n v="9.0447019767735757E-5"/>
    <n v="8.6442501293423522E-4"/>
    <n v="7.0961241973269281E-4"/>
    <n v="2.1017987235859192E-4"/>
  </r>
  <r>
    <x v="212"/>
    <x v="212"/>
    <x v="212"/>
    <x v="212"/>
    <n v="716060.6470000007"/>
    <x v="212"/>
    <n v="751667.54999999993"/>
    <x v="212"/>
    <n v="686069.95200000005"/>
    <x v="212"/>
    <n v="5166404"/>
    <n v="129"/>
    <n v="61"/>
    <x v="20"/>
    <n v="56"/>
    <x v="38"/>
    <n v="54"/>
    <x v="89"/>
    <x v="186"/>
    <n v="44"/>
    <x v="189"/>
    <x v="200"/>
    <x v="212"/>
    <n v="8.8633536992665466E-5"/>
    <n v="7.9295976754548749E-5"/>
    <n v="7.8205666286252355E-5"/>
    <n v="6.4618050259076371E-5"/>
    <n v="7.1840270342919563E-5"/>
    <n v="9.6469143760885385E-5"/>
    <n v="7.2150077197958955E-4"/>
    <n v="6.0881865152780286E-4"/>
    <n v="1.9317111089260539E-4"/>
  </r>
  <r>
    <x v="213"/>
    <x v="213"/>
    <x v="213"/>
    <x v="213"/>
    <n v="713599.71199999971"/>
    <x v="213"/>
    <n v="736804.21499999997"/>
    <x v="213"/>
    <n v="704357.04099999997"/>
    <x v="213"/>
    <n v="5152678"/>
    <n v="109"/>
    <n v="40"/>
    <x v="1"/>
    <n v="51"/>
    <x v="36"/>
    <n v="42"/>
    <x v="71"/>
    <x v="187"/>
    <n v="50"/>
    <x v="190"/>
    <x v="201"/>
    <x v="213"/>
    <n v="5.8788330244844309E-5"/>
    <n v="8.794614156011167E-5"/>
    <n v="7.1468638709316096E-5"/>
    <n v="9.8078725569897192E-5"/>
    <n v="5.7002931233231343E-5"/>
    <n v="8.8115124658821656E-5"/>
    <n v="8.9869194620573124E-4"/>
    <n v="7.1534914331488199E-4"/>
    <n v="2.1464566580717831E-4"/>
  </r>
  <r>
    <x v="214"/>
    <x v="214"/>
    <x v="214"/>
    <x v="214"/>
    <n v="715947.02999999968"/>
    <x v="214"/>
    <n v="724190.92999999993"/>
    <x v="214"/>
    <n v="733677.36399999971"/>
    <x v="214"/>
    <n v="5195638"/>
    <n v="89"/>
    <n v="47"/>
    <x v="10"/>
    <n v="61"/>
    <x v="4"/>
    <n v="68"/>
    <x v="71"/>
    <x v="188"/>
    <n v="57"/>
    <x v="191"/>
    <x v="202"/>
    <x v="214"/>
    <n v="6.8485083677020492E-5"/>
    <n v="7.7554662849357877E-5"/>
    <n v="8.5201833996015084E-5"/>
    <n v="9.3202007293495146E-5"/>
    <n v="9.3897889607648085E-5"/>
    <n v="8.6010215044711962E-5"/>
    <n v="6.3379357578217477E-4"/>
    <n v="5.192423837103048E-4"/>
    <n v="1.8438544024814663E-4"/>
  </r>
  <r>
    <x v="215"/>
    <x v="215"/>
    <x v="215"/>
    <x v="215"/>
    <n v="684324"/>
    <x v="215"/>
    <n v="671407"/>
    <x v="215"/>
    <n v="702765"/>
    <x v="215"/>
    <n v="4927974"/>
    <n v="134"/>
    <n v="44"/>
    <x v="38"/>
    <n v="33"/>
    <x v="8"/>
    <n v="47"/>
    <x v="17"/>
    <x v="56"/>
    <n v="39"/>
    <x v="192"/>
    <x v="203"/>
    <x v="215"/>
    <n v="6.7590817480214321E-5"/>
    <n v="1.0939995686515986E-4"/>
    <n v="4.8222771669560032E-5"/>
    <n v="8.9264267675947981E-5"/>
    <n v="7.0002249008425585E-5"/>
    <n v="7.5798475058434439E-5"/>
    <n v="8.2246554680440826E-4"/>
    <n v="6.988518021935309E-4"/>
    <n v="2.1286638281776648E-4"/>
  </r>
  <r>
    <x v="216"/>
    <x v="216"/>
    <x v="216"/>
    <x v="216"/>
    <n v="381306.36799999996"/>
    <x v="216"/>
    <n v="403646.66700000007"/>
    <x v="216"/>
    <n v="365180.54400000005"/>
    <x v="216"/>
    <n v="2922240"/>
    <n v="123"/>
    <n v="57"/>
    <x v="47"/>
    <n v="46"/>
    <x v="41"/>
    <n v="58"/>
    <x v="92"/>
    <x v="189"/>
    <n v="70"/>
    <x v="193"/>
    <x v="204"/>
    <x v="216"/>
    <n v="1.36765123143005E-4"/>
    <n v="6.9305220131331418E-5"/>
    <n v="1.2063790133187601E-4"/>
    <n v="1.3289557703976147E-4"/>
    <n v="1.4369002581160912E-4"/>
    <n v="1.7729194712640963E-4"/>
    <n v="1.2267904393066459E-3"/>
    <n v="9.8360327992315258E-4"/>
    <n v="3.2132884362680682E-4"/>
  </r>
  <r>
    <x v="217"/>
    <x v="217"/>
    <x v="217"/>
    <x v="217"/>
    <n v="364378.14799999981"/>
    <x v="217"/>
    <n v="397130.7699999999"/>
    <x v="217"/>
    <n v="350795.66600000003"/>
    <x v="217"/>
    <n v="2821136"/>
    <n v="98"/>
    <n v="62"/>
    <x v="48"/>
    <n v="66"/>
    <x v="30"/>
    <n v="54"/>
    <x v="73"/>
    <x v="190"/>
    <n v="58"/>
    <x v="46"/>
    <x v="205"/>
    <x v="217"/>
    <n v="1.5568019205712883E-4"/>
    <n v="8.0124354317596158E-5"/>
    <n v="1.8113051060350644E-4"/>
    <n v="1.8125808400909642E-4"/>
    <n v="1.3597536146594738E-4"/>
    <n v="1.9953419154720531E-4"/>
    <n v="1.2485901122849105E-3"/>
    <n v="9.7324464053241894E-4"/>
    <n v="3.3319910844425792E-4"/>
  </r>
  <r>
    <x v="218"/>
    <x v="218"/>
    <x v="218"/>
    <x v="218"/>
    <n v="356345.69999999995"/>
    <x v="218"/>
    <n v="388306.57999999984"/>
    <x v="218"/>
    <n v="347002.89100000035"/>
    <x v="218"/>
    <n v="2752624"/>
    <n v="117"/>
    <n v="64"/>
    <x v="16"/>
    <n v="50"/>
    <x v="20"/>
    <n v="54"/>
    <x v="44"/>
    <x v="191"/>
    <n v="62"/>
    <x v="194"/>
    <x v="206"/>
    <x v="218"/>
    <n v="1.6478081121686051E-4"/>
    <n v="1.17072579718705E-4"/>
    <n v="1.4031318464064531E-4"/>
    <n v="1.6459945605347821E-4"/>
    <n v="1.3906537458108494E-4"/>
    <n v="2.0494537218940356E-4"/>
    <n v="1.400564700194384E-3"/>
    <n v="1.1128912531612471E-3"/>
    <n v="3.6474287806834496E-4"/>
  </r>
  <r>
    <x v="219"/>
    <x v="219"/>
    <x v="219"/>
    <x v="219"/>
    <n v="360477.31900000002"/>
    <x v="219"/>
    <n v="388065.89699999982"/>
    <x v="219"/>
    <n v="358986.98299999989"/>
    <x v="219"/>
    <n v="2787849"/>
    <n v="92"/>
    <n v="55"/>
    <x v="43"/>
    <n v="59"/>
    <x v="20"/>
    <n v="46"/>
    <x v="29"/>
    <x v="189"/>
    <n v="57"/>
    <x v="195"/>
    <x v="204"/>
    <x v="219"/>
    <n v="1.4100118165912104E-4"/>
    <n v="1.8183204689746206E-4"/>
    <n v="1.6367187861824947E-4"/>
    <n v="1.6678136890416209E-4"/>
    <n v="1.1853656906110464E-4"/>
    <n v="1.4594218739226786E-4"/>
    <n v="1.2479561132165066E-3"/>
    <n v="9.7408493392519473E-4"/>
    <n v="3.3681881622713423E-4"/>
  </r>
  <r>
    <x v="220"/>
    <x v="220"/>
    <x v="220"/>
    <x v="220"/>
    <n v="366269.70699999994"/>
    <x v="220"/>
    <n v="384107.89599999989"/>
    <x v="220"/>
    <n v="368194.85700000002"/>
    <x v="220"/>
    <n v="2808240"/>
    <n v="107"/>
    <n v="45"/>
    <x v="12"/>
    <n v="69"/>
    <x v="41"/>
    <n v="57"/>
    <x v="85"/>
    <x v="58"/>
    <n v="50"/>
    <x v="196"/>
    <x v="207"/>
    <x v="220"/>
    <n v="1.1438744081619237E-4"/>
    <n v="1.4755496857382742E-4"/>
    <n v="1.8838576786804815E-4"/>
    <n v="1.450081152512217E-4"/>
    <n v="1.4839580387069162E-4"/>
    <n v="2.2646918291688845E-4"/>
    <n v="1.6105602474507132E-3"/>
    <n v="1.2429890048637484E-3"/>
    <n v="3.949092670142153E-4"/>
  </r>
  <r>
    <x v="221"/>
    <x v="221"/>
    <x v="221"/>
    <x v="221"/>
    <n v="348531.09400000004"/>
    <x v="221"/>
    <n v="365431.32299999992"/>
    <x v="221"/>
    <n v="369023.79900000012"/>
    <x v="221"/>
    <n v="2684587"/>
    <n v="100"/>
    <n v="69"/>
    <x v="36"/>
    <n v="47"/>
    <x v="8"/>
    <n v="73"/>
    <x v="102"/>
    <x v="192"/>
    <n v="63"/>
    <x v="122"/>
    <x v="208"/>
    <x v="221"/>
    <n v="1.8510256019133525E-4"/>
    <n v="1.45889101341919E-4"/>
    <n v="1.3485166979104594E-4"/>
    <n v="1.6406786548530327E-4"/>
    <n v="1.9976393758670767E-4"/>
    <n v="3.2424826365888158E-4"/>
    <n v="1.4768695175673475E-3"/>
    <n v="1.1754988061060041E-3"/>
    <n v="4.1533390424672398E-4"/>
  </r>
  <r>
    <x v="222"/>
    <x v="222"/>
    <x v="222"/>
    <x v="222"/>
    <n v="360517.95100000006"/>
    <x v="222"/>
    <n v="364860.47700000001"/>
    <x v="222"/>
    <n v="378589.55400000012"/>
    <x v="222"/>
    <n v="2747550"/>
    <n v="108"/>
    <n v="57"/>
    <x v="16"/>
    <n v="44"/>
    <x v="7"/>
    <n v="59"/>
    <x v="10"/>
    <x v="193"/>
    <n v="55"/>
    <x v="197"/>
    <x v="209"/>
    <x v="222"/>
    <n v="1.4935528394141345E-4"/>
    <n v="1.1772086405921975E-4"/>
    <n v="1.2204662729817853E-4"/>
    <n v="1.4002130920128303E-4"/>
    <n v="1.6170564837583108E-4"/>
    <n v="2.2160754461526453E-4"/>
    <n v="1.6878437168924101E-3"/>
    <n v="1.3325883278566951E-3"/>
    <n v="4.1200342122982292E-4"/>
  </r>
  <r>
    <x v="223"/>
    <x v="223"/>
    <x v="223"/>
    <x v="223"/>
    <n v="358118.21399999998"/>
    <x v="223"/>
    <n v="357727.18900000001"/>
    <x v="223"/>
    <n v="387205.27600000013"/>
    <x v="223"/>
    <n v="2734849"/>
    <n v="131"/>
    <n v="54"/>
    <x v="0"/>
    <n v="62"/>
    <x v="18"/>
    <n v="63"/>
    <x v="44"/>
    <x v="194"/>
    <n v="42"/>
    <x v="198"/>
    <x v="210"/>
    <x v="223"/>
    <n v="1.4271515373843254E-4"/>
    <n v="1.2115289549678094E-4"/>
    <n v="1.7312718978320383E-4"/>
    <n v="1.4726018710926495E-4"/>
    <n v="1.7611185824625703E-4"/>
    <n v="1.9000373623346932E-4"/>
    <n v="1.6012178511741141E-3"/>
    <n v="1.3347443352321833E-3"/>
    <n v="4.1501377224117307E-4"/>
  </r>
  <r>
    <x v="224"/>
    <x v="224"/>
    <x v="224"/>
    <x v="224"/>
    <n v="307945"/>
    <x v="224"/>
    <n v="307324"/>
    <x v="224"/>
    <n v="347215"/>
    <x v="224"/>
    <n v="2366832"/>
    <n v="101"/>
    <n v="50"/>
    <x v="15"/>
    <n v="66"/>
    <x v="28"/>
    <n v="35"/>
    <x v="103"/>
    <x v="195"/>
    <n v="79"/>
    <x v="199"/>
    <x v="211"/>
    <x v="224"/>
    <n v="1.5464172604908946E-4"/>
    <n v="1.3642726647210951E-4"/>
    <n v="2.1432398642614754E-4"/>
    <n v="1.9739237861219545E-4"/>
    <n v="1.1388632192734703E-4"/>
    <n v="2.8629257769847397E-4"/>
    <n v="1.687715104474173E-3"/>
    <n v="1.3827500422674685E-3"/>
    <n v="4.6771380478208844E-4"/>
  </r>
  <r>
    <x v="225"/>
    <x v="225"/>
    <x v="225"/>
    <x v="225"/>
    <n v="743732.13800000004"/>
    <x v="225"/>
    <n v="855733.82600000047"/>
    <x v="225"/>
    <n v="777185.89800000004"/>
    <x v="225"/>
    <n v="5784755"/>
    <n v="104"/>
    <n v="50"/>
    <x v="37"/>
    <n v="45"/>
    <x v="28"/>
    <n v="65"/>
    <x v="5"/>
    <x v="85"/>
    <n v="53"/>
    <x v="200"/>
    <x v="212"/>
    <x v="225"/>
    <n v="6.5279987518048599E-5"/>
    <n v="8.3746233009479286E-5"/>
    <n v="6.0505654792612978E-5"/>
    <n v="7.3829898421707053E-5"/>
    <n v="7.5958198712130809E-5"/>
    <n v="1.4296928738896558E-4"/>
    <n v="1.4410966576750726E-3"/>
    <n v="1.0506283772273224E-3"/>
    <n v="2.8626968644307319E-4"/>
  </r>
  <r>
    <x v="226"/>
    <x v="226"/>
    <x v="226"/>
    <x v="226"/>
    <n v="730368.16999999993"/>
    <x v="226"/>
    <n v="852100.44200000004"/>
    <x v="226"/>
    <n v="786591.89399999997"/>
    <x v="226"/>
    <n v="5733300"/>
    <n v="91"/>
    <n v="58"/>
    <x v="38"/>
    <n v="56"/>
    <x v="20"/>
    <n v="52"/>
    <x v="73"/>
    <x v="196"/>
    <n v="53"/>
    <x v="201"/>
    <x v="213"/>
    <x v="226"/>
    <n v="7.5993288754901489E-5"/>
    <n v="8.624439927023044E-5"/>
    <n v="7.6673658984892522E-5"/>
    <n v="7.8006164033860549E-5"/>
    <n v="6.1025669553636959E-5"/>
    <n v="9.5552286177628953E-5"/>
    <n v="1.2687646638779118E-3"/>
    <n v="9.3729539106276398E-4"/>
    <n v="2.6162942807807021E-4"/>
  </r>
  <r>
    <x v="227"/>
    <x v="227"/>
    <x v="227"/>
    <x v="227"/>
    <n v="746204.31500000029"/>
    <x v="227"/>
    <n v="850235.80400000012"/>
    <x v="227"/>
    <n v="787256.85999999975"/>
    <x v="227"/>
    <n v="5750826"/>
    <n v="110"/>
    <n v="49"/>
    <x v="4"/>
    <n v="49"/>
    <x v="50"/>
    <n v="45"/>
    <x v="2"/>
    <x v="197"/>
    <n v="61"/>
    <x v="202"/>
    <x v="214"/>
    <x v="227"/>
    <n v="6.4631047374428462E-5"/>
    <n v="7.9791343721176883E-5"/>
    <n v="6.5665661555441398E-5"/>
    <n v="4.0558144858124519E-5"/>
    <n v="5.2926493789480538E-5"/>
    <n v="1.0308561609435081E-4"/>
    <n v="1.2829357879460082E-3"/>
    <n v="9.6425473185259307E-4"/>
    <n v="2.589193274148792E-4"/>
  </r>
  <r>
    <x v="228"/>
    <x v="228"/>
    <x v="228"/>
    <x v="228"/>
    <n v="753717.73399999994"/>
    <x v="228"/>
    <n v="845374.69299999962"/>
    <x v="228"/>
    <n v="804906.40199999989"/>
    <x v="228"/>
    <n v="5772855"/>
    <n v="123"/>
    <n v="59"/>
    <x v="4"/>
    <n v="51"/>
    <x v="15"/>
    <n v="78"/>
    <x v="104"/>
    <x v="198"/>
    <n v="55"/>
    <x v="203"/>
    <x v="215"/>
    <x v="228"/>
    <n v="7.7629283776307342E-5"/>
    <n v="8.0428122807749779E-5"/>
    <n v="6.7664588080396698E-5"/>
    <n v="7.2851551125536129E-5"/>
    <n v="9.2266779034039562E-5"/>
    <n v="1.4602814274982813E-4"/>
    <n v="1.2883485550907571E-3"/>
    <n v="9.8433875545107428E-4"/>
    <n v="2.8114338572508748E-4"/>
  </r>
  <r>
    <x v="229"/>
    <x v="229"/>
    <x v="229"/>
    <x v="229"/>
    <n v="735682.34700000007"/>
    <x v="229"/>
    <n v="806044.48499999999"/>
    <x v="229"/>
    <n v="783191.95"/>
    <x v="229"/>
    <n v="5560104"/>
    <n v="125"/>
    <n v="73"/>
    <x v="23"/>
    <n v="49"/>
    <x v="5"/>
    <n v="53"/>
    <x v="1"/>
    <x v="87"/>
    <n v="40"/>
    <x v="204"/>
    <x v="216"/>
    <x v="229"/>
    <n v="1.0014798785852438E-4"/>
    <n v="6.5773385507327675E-5"/>
    <n v="6.6604833186244703E-5"/>
    <n v="6.6648841385741789E-5"/>
    <n v="6.5753194750783512E-5"/>
    <n v="1.1944385026389004E-4"/>
    <n v="1.4466440825904813E-3"/>
    <n v="1.106436765630027E-3"/>
    <n v="2.9711674457887836E-4"/>
  </r>
  <r>
    <x v="230"/>
    <x v="230"/>
    <x v="230"/>
    <x v="230"/>
    <n v="764137.75400000019"/>
    <x v="230"/>
    <n v="819487.2139999998"/>
    <x v="230"/>
    <n v="834746.84700000018"/>
    <x v="230"/>
    <n v="5773588"/>
    <n v="94"/>
    <n v="78"/>
    <x v="5"/>
    <n v="61"/>
    <x v="51"/>
    <n v="75"/>
    <x v="22"/>
    <x v="199"/>
    <n v="54"/>
    <x v="205"/>
    <x v="217"/>
    <x v="230"/>
    <n v="1.0374435482076034E-4"/>
    <n v="8.0113540815578949E-5"/>
    <n v="7.9828538350167663E-5"/>
    <n v="1.0455346222962019E-4"/>
    <n v="9.1520646959111695E-5"/>
    <n v="1.2851607909851313E-4"/>
    <n v="1.3105769778367306E-3"/>
    <n v="9.9082523191365438E-4"/>
    <n v="2.9236585637908353E-4"/>
  </r>
  <r>
    <x v="231"/>
    <x v="231"/>
    <x v="231"/>
    <x v="231"/>
    <n v="749220.27999999968"/>
    <x v="231"/>
    <n v="774389.66900000011"/>
    <x v="231"/>
    <n v="817059.43"/>
    <x v="231"/>
    <n v="5583743"/>
    <n v="123"/>
    <n v="44"/>
    <x v="36"/>
    <n v="68"/>
    <x v="4"/>
    <n v="46"/>
    <x v="105"/>
    <x v="200"/>
    <n v="42"/>
    <x v="206"/>
    <x v="218"/>
    <x v="231"/>
    <n v="6.0845648813014651E-5"/>
    <n v="7.2574203176525693E-5"/>
    <n v="9.0761024247768663E-5"/>
    <n v="8.7763060192125162E-5"/>
    <n v="5.9401618902537288E-5"/>
    <n v="1.1322722196233696E-4"/>
    <n v="1.4172775657212595E-3"/>
    <n v="1.0976159106371817E-3"/>
    <n v="3.0051526368602566E-4"/>
  </r>
  <r>
    <x v="232"/>
    <x v="232"/>
    <x v="232"/>
    <x v="232"/>
    <n v="767967.21999999986"/>
    <x v="232"/>
    <n v="784604.39199999999"/>
    <x v="232"/>
    <n v="877110.41500000004"/>
    <x v="232"/>
    <n v="5777156"/>
    <n v="113"/>
    <n v="56"/>
    <x v="7"/>
    <n v="52"/>
    <x v="6"/>
    <n v="34"/>
    <x v="86"/>
    <x v="201"/>
    <n v="67"/>
    <x v="207"/>
    <x v="219"/>
    <x v="232"/>
    <n v="7.5193571785335208E-5"/>
    <n v="6.8539523358029673E-5"/>
    <n v="6.7711223403519767E-5"/>
    <n v="6.1230224339169117E-5"/>
    <n v="4.3333940450335893E-5"/>
    <n v="1.2821212157817266E-4"/>
    <n v="1.0899425929174493E-3"/>
    <n v="8.6696068723294054E-4"/>
    <n v="2.5479665080880626E-4"/>
  </r>
  <r>
    <x v="233"/>
    <x v="233"/>
    <x v="233"/>
    <x v="233"/>
    <n v="751285"/>
    <x v="233"/>
    <n v="736575"/>
    <x v="233"/>
    <n v="852935"/>
    <x v="233"/>
    <n v="5568576"/>
    <n v="102"/>
    <n v="53"/>
    <x v="23"/>
    <n v="48"/>
    <x v="14"/>
    <n v="59"/>
    <x v="95"/>
    <x v="202"/>
    <n v="56"/>
    <x v="208"/>
    <x v="220"/>
    <x v="233"/>
    <n v="7.435966507284441E-5"/>
    <n v="6.6591283592691146E-5"/>
    <n v="6.3890534218039759E-5"/>
    <n v="9.0310163594640609E-5"/>
    <n v="8.0100464989987441E-5"/>
    <n v="9.7303460714070355E-5"/>
    <n v="1.3072508456095715E-3"/>
    <n v="1.0167322209709167E-3"/>
    <n v="2.9019986438184555E-4"/>
  </r>
  <r>
    <x v="234"/>
    <x v="234"/>
    <x v="234"/>
    <x v="234"/>
    <n v="110958.31000000003"/>
    <x v="234"/>
    <n v="146303.829"/>
    <x v="234"/>
    <n v="131683.64099999997"/>
    <x v="234"/>
    <n v="937916"/>
    <n v="82"/>
    <n v="48"/>
    <x v="16"/>
    <n v="53"/>
    <x v="17"/>
    <n v="39"/>
    <x v="28"/>
    <x v="203"/>
    <n v="72"/>
    <x v="209"/>
    <x v="221"/>
    <x v="234"/>
    <n v="4.1142138683566742E-4"/>
    <n v="3.2891115780716467E-4"/>
    <n v="4.7765687851590376E-4"/>
    <n v="4.8728803014196672E-4"/>
    <n v="2.6656855303493118E-4"/>
    <n v="4.8058443186209556E-4"/>
    <n v="1.3213486404131248E-3"/>
    <n v="1.3462444628071254E-3"/>
    <n v="6.6850336277449152E-4"/>
  </r>
  <r>
    <x v="235"/>
    <x v="235"/>
    <x v="235"/>
    <x v="235"/>
    <n v="111918.81100000002"/>
    <x v="235"/>
    <n v="146682.57399999999"/>
    <x v="235"/>
    <n v="134086.67199999996"/>
    <x v="235"/>
    <n v="937821"/>
    <n v="117"/>
    <n v="55"/>
    <x v="12"/>
    <n v="54"/>
    <x v="11"/>
    <n v="46"/>
    <x v="11"/>
    <x v="204"/>
    <n v="67"/>
    <x v="210"/>
    <x v="222"/>
    <x v="235"/>
    <n v="4.6800251489235051E-4"/>
    <n v="4.5792985990431668E-4"/>
    <n v="4.8249261690244363E-4"/>
    <n v="4.6014611656764777E-4"/>
    <n v="3.1360235061050949E-4"/>
    <n v="4.594871879534839E-4"/>
    <n v="1.5139461437300797E-3"/>
    <n v="1.6692118757184757E-3"/>
    <n v="7.5920671428769454E-4"/>
  </r>
  <r>
    <x v="236"/>
    <x v="236"/>
    <x v="236"/>
    <x v="236"/>
    <n v="113866.958"/>
    <x v="236"/>
    <n v="140230.05200000003"/>
    <x v="236"/>
    <n v="135259.59100000001"/>
    <x v="236"/>
    <n v="921330"/>
    <n v="116"/>
    <n v="57"/>
    <x v="17"/>
    <n v="38"/>
    <x v="18"/>
    <n v="64"/>
    <x v="27"/>
    <x v="13"/>
    <n v="56"/>
    <x v="64"/>
    <x v="223"/>
    <x v="236"/>
    <n v="5.0279495778163057E-4"/>
    <n v="3.0528313840835346E-4"/>
    <n v="3.337227995499801E-4"/>
    <n v="4.6184424363846741E-4"/>
    <n v="4.5639289929094506E-4"/>
    <n v="4.290239978148377E-4"/>
    <n v="1.2420560993711713E-3"/>
    <n v="1.4818990956434216E-3"/>
    <n v="6.9681872944547558E-4"/>
  </r>
  <r>
    <x v="237"/>
    <x v="237"/>
    <x v="237"/>
    <x v="237"/>
    <n v="113701.34800000004"/>
    <x v="237"/>
    <n v="136559.84100000004"/>
    <x v="237"/>
    <n v="137110.864"/>
    <x v="237"/>
    <n v="916291"/>
    <n v="76"/>
    <n v="50"/>
    <x v="15"/>
    <n v="52"/>
    <x v="14"/>
    <n v="68"/>
    <x v="17"/>
    <x v="203"/>
    <n v="42"/>
    <x v="211"/>
    <x v="224"/>
    <x v="237"/>
    <n v="4.4363053817051269E-4"/>
    <n v="3.6683425356629878E-4"/>
    <n v="4.5733846532760528E-4"/>
    <n v="5.7359120100566158E-4"/>
    <n v="4.9795019899005288E-4"/>
    <n v="3.7912414044723414E-4"/>
    <n v="1.2690460472920657E-3"/>
    <n v="1.2988632348968185E-3"/>
    <n v="6.7445822342465439E-4"/>
  </r>
  <r>
    <x v="238"/>
    <x v="238"/>
    <x v="238"/>
    <x v="238"/>
    <n v="112764.58100000001"/>
    <x v="238"/>
    <n v="128437.09100000001"/>
    <x v="238"/>
    <n v="135565.01100000003"/>
    <x v="238"/>
    <n v="892590"/>
    <n v="77"/>
    <n v="54"/>
    <x v="2"/>
    <n v="60"/>
    <x v="48"/>
    <n v="54"/>
    <x v="47"/>
    <x v="205"/>
    <n v="53"/>
    <x v="158"/>
    <x v="12"/>
    <x v="238"/>
    <n v="4.9084814541845332E-4"/>
    <n v="4.069192218955745E-4"/>
    <n v="5.3208196641106663E-4"/>
    <n v="3.5350673178941489E-4"/>
    <n v="4.2043929506313711E-4"/>
    <n v="3.6163110344467156E-4"/>
    <n v="1.6228376214272571E-3"/>
    <n v="1.5645331770401563E-3"/>
    <n v="7.2821788279053097E-4"/>
  </r>
  <r>
    <x v="239"/>
    <x v="239"/>
    <x v="239"/>
    <x v="239"/>
    <n v="113828.54800000001"/>
    <x v="239"/>
    <n v="122110.87400000001"/>
    <x v="239"/>
    <n v="136192.69900000002"/>
    <x v="239"/>
    <n v="886141"/>
    <n v="98"/>
    <n v="56"/>
    <x v="16"/>
    <n v="43"/>
    <x v="1"/>
    <n v="43"/>
    <x v="11"/>
    <x v="206"/>
    <n v="36"/>
    <x v="72"/>
    <x v="225"/>
    <x v="239"/>
    <n v="5.0942831735899556E-4"/>
    <n v="3.847240077554467E-4"/>
    <n v="3.7776112192874494E-4"/>
    <n v="5.3407763447441863E-4"/>
    <n v="3.5213899132357368E-4"/>
    <n v="4.5037936283377685E-4"/>
    <n v="1.4464798880298273E-3"/>
    <n v="1.5487175539800645E-3"/>
    <n v="7.1207629485601045E-4"/>
  </r>
  <r>
    <x v="240"/>
    <x v="240"/>
    <x v="240"/>
    <x v="240"/>
    <n v="120853.87100000001"/>
    <x v="240"/>
    <n v="126742.46799999998"/>
    <x v="240"/>
    <n v="153462.34000000003"/>
    <x v="240"/>
    <n v="950613"/>
    <n v="115"/>
    <n v="61"/>
    <x v="4"/>
    <n v="72"/>
    <x v="30"/>
    <n v="55"/>
    <x v="11"/>
    <x v="207"/>
    <n v="62"/>
    <x v="212"/>
    <x v="105"/>
    <x v="240"/>
    <n v="5.206202222106112E-4"/>
    <n v="5.0118346765371522E-4"/>
    <n v="5.9576080934966484E-4"/>
    <n v="6.2059429573250373E-4"/>
    <n v="4.339508364315583E-4"/>
    <n v="4.1104634406908261E-4"/>
    <n v="1.0230523006491362E-3"/>
    <n v="1.2971334852171727E-3"/>
    <n v="7.4793843551476788E-4"/>
  </r>
  <r>
    <x v="241"/>
    <x v="241"/>
    <x v="241"/>
    <x v="241"/>
    <n v="121205.28099999996"/>
    <x v="241"/>
    <n v="121893.21699999999"/>
    <x v="241"/>
    <n v="155915.87800000003"/>
    <x v="241"/>
    <n v="946419"/>
    <n v="96"/>
    <n v="56"/>
    <x v="9"/>
    <n v="38"/>
    <x v="44"/>
    <n v="58"/>
    <x v="25"/>
    <x v="11"/>
    <n v="45"/>
    <x v="213"/>
    <x v="76"/>
    <x v="241"/>
    <n v="4.7606753660697944E-4"/>
    <n v="4.0768835956827513E-4"/>
    <n v="3.1351769235203549E-4"/>
    <n v="5.7132501152993773E-4"/>
    <n v="4.7582631279638807E-4"/>
    <n v="3.7336301457046239E-4"/>
    <n v="1.1544686936887851E-3"/>
    <n v="1.2967659432615564E-3"/>
    <n v="6.7412002506289496E-4"/>
  </r>
  <r>
    <x v="242"/>
    <x v="242"/>
    <x v="242"/>
    <x v="242"/>
    <n v="105652"/>
    <x v="242"/>
    <n v="100337"/>
    <x v="242"/>
    <n v="134545"/>
    <x v="242"/>
    <n v="805712"/>
    <n v="88"/>
    <n v="64"/>
    <x v="46"/>
    <n v="41"/>
    <x v="11"/>
    <n v="32"/>
    <x v="92"/>
    <x v="208"/>
    <n v="64"/>
    <x v="214"/>
    <x v="226"/>
    <x v="242"/>
    <n v="6.4798315243803657E-4"/>
    <n v="5.9759332868538522E-4"/>
    <n v="3.8806648241396284E-4"/>
    <n v="5.49566687803847E-4"/>
    <n v="3.1892522200185376E-4"/>
    <n v="4.8409953086354555E-4"/>
    <n v="1.3452748151176186E-3"/>
    <n v="1.4757596870731131E-3"/>
    <n v="7.9805190936711875E-4"/>
  </r>
  <r>
    <x v="243"/>
    <x v="243"/>
    <x v="243"/>
    <x v="243"/>
    <n v="220174.52500000008"/>
    <x v="243"/>
    <n v="248826.77600000004"/>
    <x v="243"/>
    <n v="231425.41899999994"/>
    <x v="243"/>
    <n v="1736643"/>
    <n v="98"/>
    <n v="51"/>
    <x v="21"/>
    <n v="53"/>
    <x v="34"/>
    <n v="53"/>
    <x v="11"/>
    <x v="209"/>
    <n v="47"/>
    <x v="215"/>
    <x v="222"/>
    <x v="243"/>
    <n v="2.1813253469338078E-4"/>
    <n v="1.8351903006012877E-4"/>
    <n v="2.4071813031048883E-4"/>
    <n v="3.1638864059436224E-4"/>
    <n v="2.1299958489997872E-4"/>
    <n v="3.1082013644654998E-4"/>
    <n v="1.0068038377409184E-3"/>
    <n v="9.2055597743069312E-4"/>
    <n v="4.0998639328866096E-4"/>
  </r>
  <r>
    <x v="244"/>
    <x v="244"/>
    <x v="244"/>
    <x v="244"/>
    <n v="228635.19799999997"/>
    <x v="244"/>
    <n v="249273.43800000005"/>
    <x v="244"/>
    <n v="231307.87799999997"/>
    <x v="244"/>
    <n v="1736701"/>
    <n v="97"/>
    <n v="56"/>
    <x v="5"/>
    <n v="46"/>
    <x v="36"/>
    <n v="53"/>
    <x v="26"/>
    <x v="210"/>
    <n v="62"/>
    <x v="216"/>
    <x v="227"/>
    <x v="244"/>
    <n v="2.3608749960913824E-4"/>
    <n v="2.5261208194802241E-4"/>
    <n v="2.0119386867108714E-4"/>
    <n v="2.8737731018742345E-4"/>
    <n v="2.1261792040594388E-4"/>
    <n v="2.0853768288441987E-4"/>
    <n v="1.2061845986931757E-3"/>
    <n v="1.0539777936241347E-3"/>
    <n v="4.3761131017947246E-4"/>
  </r>
  <r>
    <x v="245"/>
    <x v="245"/>
    <x v="245"/>
    <x v="245"/>
    <n v="232059.51599999997"/>
    <x v="245"/>
    <n v="247924.17600000004"/>
    <x v="245"/>
    <n v="230538.68000000011"/>
    <x v="245"/>
    <n v="1738683"/>
    <n v="104"/>
    <n v="58"/>
    <x v="7"/>
    <n v="41"/>
    <x v="18"/>
    <n v="35"/>
    <x v="26"/>
    <x v="211"/>
    <n v="54"/>
    <x v="217"/>
    <x v="107"/>
    <x v="245"/>
    <n v="2.4387481184375001E-4"/>
    <n v="2.1587905936984355E-4"/>
    <n v="1.7667881372294169E-4"/>
    <n v="2.2954150191382749E-4"/>
    <n v="1.4117219451805296E-4"/>
    <n v="2.0091884911292298E-4"/>
    <n v="1.2015337296110132E-3"/>
    <n v="1.0715512363222068E-3"/>
    <n v="4.1008050346152806E-4"/>
  </r>
  <r>
    <x v="246"/>
    <x v="246"/>
    <x v="246"/>
    <x v="246"/>
    <n v="232039.43300000002"/>
    <x v="246"/>
    <n v="237231.36900000006"/>
    <x v="246"/>
    <n v="225516.60699999984"/>
    <x v="246"/>
    <n v="1704870"/>
    <n v="117"/>
    <n v="42"/>
    <x v="10"/>
    <n v="63"/>
    <x v="30"/>
    <n v="52"/>
    <x v="41"/>
    <x v="212"/>
    <n v="56"/>
    <x v="218"/>
    <x v="228"/>
    <x v="246"/>
    <n v="1.7962024508164591E-4"/>
    <n v="2.1528223078014672E-4"/>
    <n v="2.7150557638192467E-4"/>
    <n v="3.1968942906774613E-4"/>
    <n v="2.1919529537428074E-4"/>
    <n v="2.6760272281428242E-4"/>
    <n v="1.2548964963808638E-3"/>
    <n v="1.1496442185977324E-3"/>
    <n v="4.6103221946541378E-4"/>
  </r>
  <r>
    <x v="247"/>
    <x v="247"/>
    <x v="247"/>
    <x v="247"/>
    <n v="237231.52099999998"/>
    <x v="247"/>
    <n v="236530.81399999998"/>
    <x v="247"/>
    <n v="228392.93999999997"/>
    <x v="247"/>
    <n v="1725065"/>
    <n v="110"/>
    <n v="47"/>
    <x v="9"/>
    <n v="58"/>
    <x v="5"/>
    <n v="51"/>
    <x v="106"/>
    <x v="213"/>
    <n v="62"/>
    <x v="219"/>
    <x v="229"/>
    <x v="247"/>
    <n v="1.9677480731831803E-4"/>
    <n v="2.1151041036139378E-4"/>
    <n v="2.4448690357635911E-4"/>
    <n v="2.1826939821708159E-4"/>
    <n v="2.1561672721423942E-4"/>
    <n v="1.7099085104169137E-4"/>
    <n v="1.3967156778138591E-3"/>
    <n v="1.2212764810247657E-3"/>
    <n v="4.5215687524817905E-4"/>
  </r>
  <r>
    <x v="248"/>
    <x v="248"/>
    <x v="248"/>
    <x v="248"/>
    <n v="229309.35000000003"/>
    <x v="248"/>
    <n v="224928.05500000005"/>
    <x v="248"/>
    <n v="227180.55"/>
    <x v="248"/>
    <n v="1668040"/>
    <n v="91"/>
    <n v="50"/>
    <x v="49"/>
    <n v="53"/>
    <x v="14"/>
    <n v="48"/>
    <x v="28"/>
    <x v="214"/>
    <n v="58"/>
    <x v="220"/>
    <x v="230"/>
    <x v="248"/>
    <n v="2.1582871291181597E-4"/>
    <n v="3.1271922876309916E-4"/>
    <n v="2.3112882226564242E-4"/>
    <n v="3.0121876023819733E-4"/>
    <n v="2.1340156967079979E-4"/>
    <n v="2.755140065564658E-4"/>
    <n v="1.258910588956669E-3"/>
    <n v="1.0917142163227953E-3"/>
    <n v="4.6521666147094796E-4"/>
  </r>
  <r>
    <x v="249"/>
    <x v="249"/>
    <x v="249"/>
    <x v="249"/>
    <n v="227386.77999999991"/>
    <x v="249"/>
    <n v="214982.74599999993"/>
    <x v="249"/>
    <n v="224954.77699999997"/>
    <x v="249"/>
    <n v="1649860"/>
    <n v="105"/>
    <n v="46"/>
    <x v="14"/>
    <n v="44"/>
    <x v="5"/>
    <n v="46"/>
    <x v="30"/>
    <x v="215"/>
    <n v="47"/>
    <x v="221"/>
    <x v="231"/>
    <x v="249"/>
    <n v="2.0214777706505061E-4"/>
    <n v="2.455769578697063E-4"/>
    <n v="1.9350289405567034E-4"/>
    <n v="2.2804928240178495E-4"/>
    <n v="2.1397065976634243E-4"/>
    <n v="3.1734420033590293E-4"/>
    <n v="1.5380869195767291E-3"/>
    <n v="1.3288195503710707E-3"/>
    <n v="4.8610185106615105E-4"/>
  </r>
  <r>
    <x v="250"/>
    <x v="250"/>
    <x v="250"/>
    <x v="250"/>
    <n v="244619.74499999994"/>
    <x v="250"/>
    <n v="227817.66300000003"/>
    <x v="250"/>
    <n v="253300.77499999979"/>
    <x v="250"/>
    <n v="1795077"/>
    <n v="121"/>
    <n v="34"/>
    <x v="3"/>
    <n v="44"/>
    <x v="25"/>
    <n v="68"/>
    <x v="16"/>
    <x v="216"/>
    <n v="49"/>
    <x v="222"/>
    <x v="232"/>
    <x v="250"/>
    <n v="1.3563931282235803E-4"/>
    <n v="2.333512366466584E-4"/>
    <n v="1.7987100755092363E-4"/>
    <n v="3.2000540973716677E-4"/>
    <n v="2.9848431901436891E-4"/>
    <n v="2.7032667112951973E-4"/>
    <n v="1.1369882306913599E-3"/>
    <n v="1.0807803994465532E-3"/>
    <n v="4.4176377949246745E-4"/>
  </r>
  <r>
    <x v="251"/>
    <x v="251"/>
    <x v="251"/>
    <x v="251"/>
    <n v="235088"/>
    <x v="251"/>
    <n v="210013"/>
    <x v="251"/>
    <n v="240694"/>
    <x v="251"/>
    <n v="1705402"/>
    <n v="90"/>
    <n v="55"/>
    <x v="22"/>
    <n v="31"/>
    <x v="20"/>
    <n v="42"/>
    <x v="89"/>
    <x v="217"/>
    <n v="45"/>
    <x v="223"/>
    <x v="233"/>
    <x v="251"/>
    <n v="2.30060066591932E-4"/>
    <n v="2.5712591290067061E-4"/>
    <n v="1.3186551419043082E-4"/>
    <n v="2.8116526322310704E-4"/>
    <n v="1.9998761981401153E-4"/>
    <n v="2.9555194325402688E-4"/>
    <n v="1.429200561709058E-3"/>
    <n v="1.2039235702714099E-3"/>
    <n v="4.6323388854944465E-4"/>
  </r>
  <r>
    <x v="252"/>
    <x v="252"/>
    <x v="252"/>
    <x v="252"/>
    <n v="376724.60199999996"/>
    <x v="252"/>
    <n v="346273.29500000004"/>
    <x v="252"/>
    <n v="287539.783"/>
    <x v="252"/>
    <n v="2534911"/>
    <n v="91"/>
    <n v="30"/>
    <x v="4"/>
    <n v="39"/>
    <x v="14"/>
    <n v="69"/>
    <x v="89"/>
    <x v="94"/>
    <n v="61"/>
    <x v="224"/>
    <x v="234"/>
    <x v="252"/>
    <n v="8.4346294610062849E-5"/>
    <n v="1.9818583552234925E-4"/>
    <n v="1.0352389993367092E-4"/>
    <n v="1.6450400975826995E-4"/>
    <n v="1.9926457222177641E-4"/>
    <n v="2.2298119025266215E-4"/>
    <n v="1.2693895647824147E-3"/>
    <n v="9.4468800752508641E-4"/>
    <n v="3.3255605423622366E-4"/>
  </r>
  <r>
    <x v="253"/>
    <x v="253"/>
    <x v="253"/>
    <x v="253"/>
    <n v="380831.01599999995"/>
    <x v="253"/>
    <n v="365177.89699999988"/>
    <x v="253"/>
    <n v="301759.87199999992"/>
    <x v="253"/>
    <n v="2633331"/>
    <n v="92"/>
    <n v="50"/>
    <x v="2"/>
    <n v="68"/>
    <x v="10"/>
    <n v="32"/>
    <x v="30"/>
    <x v="218"/>
    <n v="53"/>
    <x v="225"/>
    <x v="235"/>
    <x v="253"/>
    <n v="1.395297490261661E-4"/>
    <n v="1.4171043336717038E-4"/>
    <n v="1.7855688518815391E-4"/>
    <n v="1.0641203439962635E-4"/>
    <n v="8.7628523694576211E-5"/>
    <n v="2.1343663381827963E-4"/>
    <n v="1.0869569828025382E-3"/>
    <n v="8.5592293812764822E-4"/>
    <n v="2.9544329975988586E-4"/>
  </r>
  <r>
    <x v="254"/>
    <x v="254"/>
    <x v="254"/>
    <x v="254"/>
    <n v="385368.41200000007"/>
    <x v="254"/>
    <n v="368813.28600000014"/>
    <x v="254"/>
    <n v="314395.99099999998"/>
    <x v="254"/>
    <n v="2667327"/>
    <n v="120"/>
    <n v="59"/>
    <x v="25"/>
    <n v="67"/>
    <x v="11"/>
    <n v="26"/>
    <x v="25"/>
    <x v="219"/>
    <n v="61"/>
    <x v="226"/>
    <x v="236"/>
    <x v="254"/>
    <n v="1.6286293698413663E-4"/>
    <n v="1.1757873635584498E-4"/>
    <n v="1.7385960528596721E-4"/>
    <n v="1.3490382590804472E-4"/>
    <n v="7.0496375773187276E-5"/>
    <n v="1.664125432925902E-4"/>
    <n v="9.7011415136015531E-4"/>
    <n v="8.4411222605911722E-4"/>
    <n v="2.9355230910945676E-4"/>
  </r>
  <r>
    <x v="255"/>
    <x v="255"/>
    <x v="255"/>
    <x v="255"/>
    <n v="382857.65100000007"/>
    <x v="255"/>
    <n v="369203.14499999996"/>
    <x v="255"/>
    <n v="326416.68299999996"/>
    <x v="255"/>
    <n v="2669454"/>
    <n v="120"/>
    <n v="45"/>
    <x v="36"/>
    <n v="60"/>
    <x v="29"/>
    <n v="43"/>
    <x v="9"/>
    <x v="220"/>
    <n v="70"/>
    <x v="227"/>
    <x v="237"/>
    <x v="255"/>
    <n v="1.249207676151316E-4"/>
    <n v="1.5746741113509431E-4"/>
    <n v="1.5671620991061241E-4"/>
    <n v="1.2899560157379162E-4"/>
    <n v="1.1646704688823819E-4"/>
    <n v="1.5018646752375654E-4"/>
    <n v="1.1488383392462818E-3"/>
    <n v="9.6917176036096159E-4"/>
    <n v="3.2403630105632086E-4"/>
  </r>
  <r>
    <x v="256"/>
    <x v="256"/>
    <x v="256"/>
    <x v="256"/>
    <n v="390176.74900000001"/>
    <x v="256"/>
    <n v="375247.69300000003"/>
    <x v="256"/>
    <n v="343911.67700000003"/>
    <x v="256"/>
    <n v="2724791"/>
    <n v="112"/>
    <n v="66"/>
    <x v="49"/>
    <n v="50"/>
    <x v="15"/>
    <n v="49"/>
    <x v="71"/>
    <x v="221"/>
    <n v="43"/>
    <x v="228"/>
    <x v="238"/>
    <x v="256"/>
    <n v="1.8007948266351493E-4"/>
    <n v="2.0252074351312952E-4"/>
    <n v="1.2814705163274607E-4"/>
    <n v="1.3896049359983888E-4"/>
    <n v="1.3058041638646395E-4"/>
    <n v="1.800221594242164E-4"/>
    <n v="9.8862592560356702E-4"/>
    <n v="8.5878148604521132E-4"/>
    <n v="3.0974852750174231E-4"/>
  </r>
  <r>
    <x v="257"/>
    <x v="257"/>
    <x v="257"/>
    <x v="257"/>
    <n v="389602.94300000003"/>
    <x v="257"/>
    <n v="370551.55900000001"/>
    <x v="257"/>
    <n v="352140.33999999997"/>
    <x v="257"/>
    <n v="2710050"/>
    <n v="99"/>
    <n v="60"/>
    <x v="7"/>
    <n v="54"/>
    <x v="37"/>
    <n v="48"/>
    <x v="51"/>
    <x v="222"/>
    <n v="59"/>
    <x v="128"/>
    <x v="239"/>
    <x v="257"/>
    <n v="1.6483000393528881E-4"/>
    <n v="1.5099480114553717E-4"/>
    <n v="1.386026491078123E-4"/>
    <n v="1.9186661739745115E-4"/>
    <n v="1.295366294761696E-4"/>
    <n v="2.0759156143401156E-4"/>
    <n v="1.425567999394787E-3"/>
    <n v="1.1342637300491881E-3"/>
    <n v="3.7453183520599252E-4"/>
  </r>
  <r>
    <x v="258"/>
    <x v="258"/>
    <x v="258"/>
    <x v="258"/>
    <n v="398566.174"/>
    <x v="258"/>
    <n v="379622.386"/>
    <x v="258"/>
    <n v="376977.897"/>
    <x v="258"/>
    <n v="2786021"/>
    <n v="131"/>
    <n v="36"/>
    <x v="31"/>
    <n v="43"/>
    <x v="36"/>
    <n v="34"/>
    <x v="3"/>
    <x v="223"/>
    <n v="40"/>
    <x v="229"/>
    <x v="52"/>
    <x v="258"/>
    <n v="9.7405542760676132E-5"/>
    <n v="1.2171730940778229E-4"/>
    <n v="1.0788672698551683E-4"/>
    <n v="1.6529592918394952E-4"/>
    <n v="8.9562684535679626E-5"/>
    <n v="2.289297448209328E-4"/>
    <n v="1.2122726654183653E-3"/>
    <n v="1.0576793698341999E-3"/>
    <n v="3.3201472637858797E-4"/>
  </r>
  <r>
    <x v="259"/>
    <x v="259"/>
    <x v="259"/>
    <x v="259"/>
    <n v="404298.51899999991"/>
    <x v="259"/>
    <n v="381829.94000000012"/>
    <x v="259"/>
    <n v="401912.06399999995"/>
    <x v="259"/>
    <n v="2821018"/>
    <n v="97"/>
    <n v="74"/>
    <x v="16"/>
    <n v="67"/>
    <x v="23"/>
    <n v="61"/>
    <x v="24"/>
    <x v="224"/>
    <n v="50"/>
    <x v="230"/>
    <x v="240"/>
    <x v="259"/>
    <n v="2.0018638217851663E-4"/>
    <n v="1.3070601706095073E-4"/>
    <n v="1.6571913289645273E-4"/>
    <n v="1.7060161567918931E-4"/>
    <n v="1.5975698500751402E-4"/>
    <n v="2.3059511663700948E-4"/>
    <n v="9.4299234570873706E-4"/>
    <n v="8.2068994099891051E-4"/>
    <n v="3.2576892455134991E-4"/>
  </r>
  <r>
    <x v="260"/>
    <x v="260"/>
    <x v="260"/>
    <x v="260"/>
    <n v="409754"/>
    <x v="260"/>
    <n v="378316"/>
    <x v="260"/>
    <n v="407062"/>
    <x v="260"/>
    <n v="2818761"/>
    <n v="95"/>
    <n v="69"/>
    <x v="48"/>
    <n v="55"/>
    <x v="20"/>
    <n v="63"/>
    <x v="94"/>
    <x v="225"/>
    <n v="70"/>
    <x v="231"/>
    <x v="241"/>
    <x v="260"/>
    <n v="1.8698426893215723E-4"/>
    <n v="9.5881603140404508E-5"/>
    <n v="1.3422687758996862E-4"/>
    <n v="1.5523701271364824E-4"/>
    <n v="1.6652745324014846E-4"/>
    <n v="2.5706415211186964E-4"/>
    <n v="1.1103959593378896E-3"/>
    <n v="9.3555289123470743E-4"/>
    <n v="3.4944431258982227E-4"/>
  </r>
  <r>
    <x v="261"/>
    <x v="261"/>
    <x v="261"/>
    <x v="261"/>
    <n v="148506.95500000002"/>
    <x v="261"/>
    <n v="217261.481"/>
    <x v="261"/>
    <n v="169178.11799999999"/>
    <x v="261"/>
    <n v="1315419"/>
    <n v="113"/>
    <n v="59"/>
    <x v="20"/>
    <n v="62"/>
    <x v="40"/>
    <n v="52"/>
    <x v="48"/>
    <x v="209"/>
    <n v="60"/>
    <x v="92"/>
    <x v="242"/>
    <x v="261"/>
    <n v="3.5620502881324363E-4"/>
    <n v="2.9769626500414885E-4"/>
    <n v="4.1748886441042435E-4"/>
    <n v="1.9240401505458128E-4"/>
    <n v="2.39342932583618E-4"/>
    <n v="2.4137240845193943E-4"/>
    <n v="1.377246672054834E-3"/>
    <n v="1.41200542760195E-3"/>
    <n v="5.397519725653955E-4"/>
  </r>
  <r>
    <x v="262"/>
    <x v="262"/>
    <x v="262"/>
    <x v="262"/>
    <n v="144228.57900000003"/>
    <x v="262"/>
    <n v="221676.63199999998"/>
    <x v="262"/>
    <n v="170318.71799999999"/>
    <x v="262"/>
    <n v="1313939"/>
    <n v="112"/>
    <n v="52"/>
    <x v="10"/>
    <n v="71"/>
    <x v="8"/>
    <n v="52"/>
    <x v="41"/>
    <x v="226"/>
    <n v="66"/>
    <x v="232"/>
    <x v="243"/>
    <x v="262"/>
    <n v="3.12822201227441E-4"/>
    <n v="2.9496884497318517E-4"/>
    <n v="4.9227414214487954E-4"/>
    <n v="2.8624036129820478E-4"/>
    <n v="2.3457592047861862E-4"/>
    <n v="3.1771217691384143E-4"/>
    <n v="1.3151813413720035E-3"/>
    <n v="1.3848908922984326E-3"/>
    <n v="5.6166991009476083E-4"/>
  </r>
  <r>
    <x v="263"/>
    <x v="263"/>
    <x v="263"/>
    <x v="263"/>
    <n v="139287.40599999999"/>
    <x v="263"/>
    <n v="212652.25200000001"/>
    <x v="263"/>
    <n v="164747.16699999999"/>
    <x v="263"/>
    <n v="1255618"/>
    <n v="89"/>
    <n v="47"/>
    <x v="29"/>
    <n v="52"/>
    <x v="52"/>
    <n v="73"/>
    <x v="17"/>
    <x v="227"/>
    <n v="56"/>
    <x v="233"/>
    <x v="235"/>
    <x v="263"/>
    <n v="2.9534498289151347E-4"/>
    <n v="4.3662622573593577E-4"/>
    <n v="3.7332879901575598E-4"/>
    <n v="4.8713670730189375E-4"/>
    <n v="3.4328345603412653E-4"/>
    <n v="3.0100659307641094E-4"/>
    <n v="1.5235466841138458E-3"/>
    <n v="1.4519043923178221E-3"/>
    <n v="6.1961520143865407E-4"/>
  </r>
  <r>
    <x v="264"/>
    <x v="264"/>
    <x v="264"/>
    <x v="264"/>
    <n v="145685.83500000002"/>
    <x v="264"/>
    <n v="223223.81800000003"/>
    <x v="264"/>
    <n v="181157.38499999995"/>
    <x v="264"/>
    <n v="1317474"/>
    <n v="92"/>
    <n v="67"/>
    <x v="0"/>
    <n v="52"/>
    <x v="16"/>
    <n v="55"/>
    <x v="30"/>
    <x v="228"/>
    <n v="60"/>
    <x v="234"/>
    <x v="106"/>
    <x v="264"/>
    <n v="4.1442035884176412E-4"/>
    <n v="2.6847686446764913E-4"/>
    <n v="3.5693243615619869E-4"/>
    <n v="3.5689773690921963E-4"/>
    <n v="2.4638947802604108E-4"/>
    <n v="3.5708144590914357E-4"/>
    <n v="1.3137747599966739E-3"/>
    <n v="1.3171433163526155E-3"/>
    <n v="5.6168091362713798E-4"/>
  </r>
  <r>
    <x v="265"/>
    <x v="265"/>
    <x v="265"/>
    <x v="265"/>
    <n v="147078.234"/>
    <x v="265"/>
    <n v="221963.51199999996"/>
    <x v="265"/>
    <n v="186859.56199999998"/>
    <x v="265"/>
    <n v="1319171"/>
    <n v="109"/>
    <n v="69"/>
    <x v="50"/>
    <n v="35"/>
    <x v="29"/>
    <n v="71"/>
    <x v="52"/>
    <x v="229"/>
    <n v="63"/>
    <x v="93"/>
    <x v="244"/>
    <x v="265"/>
    <n v="4.337199401831059E-4"/>
    <n v="3.9682349166454646E-4"/>
    <n v="2.379685902402119E-4"/>
    <n v="2.8437951769872197E-4"/>
    <n v="3.1987239416179366E-4"/>
    <n v="3.7368351298375832E-4"/>
    <n v="1.300441879447411E-3"/>
    <n v="1.3808956151582011E-3"/>
    <n v="5.9052238110146452E-4"/>
  </r>
  <r>
    <x v="266"/>
    <x v="266"/>
    <x v="266"/>
    <x v="266"/>
    <n v="144657.85"/>
    <x v="266"/>
    <n v="211505.092"/>
    <x v="266"/>
    <n v="186227.503"/>
    <x v="266"/>
    <n v="1277778"/>
    <n v="110"/>
    <n v="50"/>
    <x v="12"/>
    <n v="45"/>
    <x v="41"/>
    <n v="53"/>
    <x v="26"/>
    <x v="154"/>
    <n v="45"/>
    <x v="210"/>
    <x v="245"/>
    <x v="266"/>
    <n v="3.3039699174331974E-4"/>
    <n v="3.4932652680331187E-4"/>
    <n v="3.1107886644243641E-4"/>
    <n v="3.1425742108270584E-4"/>
    <n v="2.5058498355207446E-4"/>
    <n v="2.1882861110126078E-4"/>
    <n v="1.1276529868952815E-3"/>
    <n v="1.2756779215583732E-3"/>
    <n v="5.2043469209831438E-4"/>
  </r>
  <r>
    <x v="267"/>
    <x v="267"/>
    <x v="267"/>
    <x v="267"/>
    <n v="144131.30300000001"/>
    <x v="267"/>
    <n v="201829.31700000001"/>
    <x v="267"/>
    <n v="184193.99400000001"/>
    <x v="267"/>
    <n v="1244818"/>
    <n v="101"/>
    <n v="40"/>
    <x v="13"/>
    <n v="52"/>
    <x v="11"/>
    <n v="39"/>
    <x v="72"/>
    <x v="210"/>
    <n v="66"/>
    <x v="235"/>
    <x v="246"/>
    <x v="267"/>
    <n v="2.7274461494566438E-4"/>
    <n v="3.6790517642349633E-4"/>
    <n v="3.6078214043482276E-4"/>
    <n v="3.3734356770573955E-4"/>
    <n v="1.9323258176610686E-4"/>
    <n v="3.387271955802609E-4"/>
    <n v="1.5147073687972691E-3"/>
    <n v="1.5398358263511739E-3"/>
    <n v="6.0490770538343755E-4"/>
  </r>
  <r>
    <x v="268"/>
    <x v="268"/>
    <x v="268"/>
    <x v="268"/>
    <n v="154721.16699999999"/>
    <x v="268"/>
    <n v="209898.07700000002"/>
    <x v="268"/>
    <n v="210513.98400000003"/>
    <x v="268"/>
    <n v="1327503"/>
    <n v="86"/>
    <n v="46"/>
    <x v="45"/>
    <n v="56"/>
    <x v="25"/>
    <n v="40"/>
    <x v="89"/>
    <x v="206"/>
    <n v="40"/>
    <x v="15"/>
    <x v="221"/>
    <x v="268"/>
    <n v="3.0356780202036519E-4"/>
    <n v="1.677390466206861E-4"/>
    <n v="3.6194142718688261E-4"/>
    <n v="4.4057583336948672E-4"/>
    <n v="1.9056868253252267E-4"/>
    <n v="3.1331748226500497E-4"/>
    <n v="9.3580481570288451E-4"/>
    <n v="1.027660812567192E-3"/>
    <n v="4.7231531680154394E-4"/>
  </r>
  <r>
    <x v="269"/>
    <x v="269"/>
    <x v="269"/>
    <x v="269"/>
    <n v="157503"/>
    <x v="269"/>
    <n v="204485"/>
    <x v="269"/>
    <n v="216890"/>
    <x v="269"/>
    <n v="1332309"/>
    <n v="89"/>
    <n v="74"/>
    <x v="42"/>
    <n v="54"/>
    <x v="19"/>
    <n v="48"/>
    <x v="88"/>
    <x v="230"/>
    <n v="36"/>
    <x v="236"/>
    <x v="247"/>
    <x v="269"/>
    <n v="4.8945036047357633E-4"/>
    <n v="2.5002083506958916E-4"/>
    <n v="3.4285061236928821E-4"/>
    <n v="2.4880541502657116E-4"/>
    <n v="2.3473604420862166E-4"/>
    <n v="3.9958642804697141E-4"/>
    <n v="1.0788879155332197E-3"/>
    <n v="1.1446188738084269E-3"/>
    <n v="5.246530647169688E-4"/>
  </r>
  <r>
    <x v="270"/>
    <x v="270"/>
    <x v="270"/>
    <x v="270"/>
    <n v="1103869.0340000002"/>
    <x v="270"/>
    <n v="1329099.5839999998"/>
    <x v="270"/>
    <n v="1141421.0090000001"/>
    <x v="270"/>
    <n v="8650548"/>
    <n v="117"/>
    <n v="46"/>
    <x v="23"/>
    <n v="54"/>
    <x v="7"/>
    <n v="57"/>
    <x v="87"/>
    <x v="231"/>
    <n v="68"/>
    <x v="237"/>
    <x v="248"/>
    <x v="270"/>
    <n v="4.0136486145412422E-5"/>
    <n v="4.636164816542827E-5"/>
    <n v="4.8918846653687352E-5"/>
    <n v="3.6482170112703425E-5"/>
    <n v="4.2886176992438218E-5"/>
    <n v="8.8119826599064073E-5"/>
    <n v="9.5144560283803219E-4"/>
    <n v="7.0644233362319976E-4"/>
    <n v="1.8623097634970639E-4"/>
  </r>
  <r>
    <x v="271"/>
    <x v="271"/>
    <x v="271"/>
    <x v="271"/>
    <n v="1096904.2930000001"/>
    <x v="271"/>
    <n v="1350560.2340000004"/>
    <x v="271"/>
    <n v="1155586.2859999998"/>
    <x v="271"/>
    <n v="8721577"/>
    <n v="109"/>
    <n v="52"/>
    <x v="1"/>
    <n v="46"/>
    <x v="12"/>
    <n v="71"/>
    <x v="51"/>
    <x v="201"/>
    <n v="56"/>
    <x v="238"/>
    <x v="249"/>
    <x v="271"/>
    <n v="4.4973985018911317E-5"/>
    <n v="5.321341758267261E-5"/>
    <n v="4.1936201994607381E-5"/>
    <n v="4.4039743683685146E-5"/>
    <n v="5.257077634347109E-5"/>
    <n v="6.746225902205436E-5"/>
    <n v="8.2728569175837387E-4"/>
    <n v="6.2549818213841985E-4"/>
    <n v="1.6900613272118105E-4"/>
  </r>
  <r>
    <x v="272"/>
    <x v="272"/>
    <x v="272"/>
    <x v="272"/>
    <n v="1103400.0019999999"/>
    <x v="272"/>
    <n v="1361404.7469999997"/>
    <x v="272"/>
    <n v="1173040.6780000003"/>
    <x v="272"/>
    <n v="8753064"/>
    <n v="116"/>
    <n v="67"/>
    <x v="0"/>
    <n v="55"/>
    <x v="9"/>
    <n v="50"/>
    <x v="88"/>
    <x v="232"/>
    <n v="43"/>
    <x v="239"/>
    <x v="250"/>
    <x v="272"/>
    <n v="5.8241417944518133E-5"/>
    <n v="4.2425319545252971E-5"/>
    <n v="4.9845930669121028E-5"/>
    <n v="3.5553186213974887E-5"/>
    <n v="3.6726770719861467E-5"/>
    <n v="7.8346423825971685E-5"/>
    <n v="8.7209251919906545E-4"/>
    <n v="6.6358707073732874E-4"/>
    <n v="1.7445319718900718E-4"/>
  </r>
  <r>
    <x v="273"/>
    <x v="273"/>
    <x v="273"/>
    <x v="273"/>
    <n v="1113213.6040000003"/>
    <x v="273"/>
    <n v="1366570.034"/>
    <x v="273"/>
    <n v="1198409.213"/>
    <x v="273"/>
    <n v="8793888"/>
    <n v="105"/>
    <n v="63"/>
    <x v="0"/>
    <n v="39"/>
    <x v="7"/>
    <n v="70"/>
    <x v="2"/>
    <x v="233"/>
    <n v="70"/>
    <x v="114"/>
    <x v="251"/>
    <x v="273"/>
    <n v="5.4828254266217135E-5"/>
    <n v="4.2194069905120242E-5"/>
    <n v="3.5033707690837729E-5"/>
    <n v="3.8636209576307325E-5"/>
    <n v="5.1223134020513729E-5"/>
    <n v="6.6637306523268931E-5"/>
    <n v="8.1691628316946194E-4"/>
    <n v="6.2415819686104763E-4"/>
    <n v="1.6966329341469894E-4"/>
  </r>
  <r>
    <x v="274"/>
    <x v="274"/>
    <x v="274"/>
    <x v="274"/>
    <n v="1122071.4100000001"/>
    <x v="274"/>
    <n v="1369036.4140000001"/>
    <x v="274"/>
    <n v="1221817.905"/>
    <x v="274"/>
    <n v="8832406"/>
    <n v="95"/>
    <n v="51"/>
    <x v="30"/>
    <n v="54"/>
    <x v="43"/>
    <n v="68"/>
    <x v="88"/>
    <x v="234"/>
    <n v="59"/>
    <x v="87"/>
    <x v="252"/>
    <x v="274"/>
    <n v="4.4643287748938811E-5"/>
    <n v="5.8601169870897741E-5"/>
    <n v="4.8125279299291652E-5"/>
    <n v="6.0002663066138656E-5"/>
    <n v="4.9669971744082474E-5"/>
    <n v="7.4162118654654596E-5"/>
    <n v="9.5840795523454043E-4"/>
    <n v="7.1926218684826399E-4"/>
    <n v="1.9451098602124946E-4"/>
  </r>
  <r>
    <x v="275"/>
    <x v="275"/>
    <x v="275"/>
    <x v="275"/>
    <n v="1132698.93"/>
    <x v="275"/>
    <n v="1364410.5430000001"/>
    <x v="275"/>
    <n v="1247956.8370000001"/>
    <x v="275"/>
    <n v="8874374"/>
    <n v="104"/>
    <n v="48"/>
    <x v="7"/>
    <n v="68"/>
    <x v="35"/>
    <n v="34"/>
    <x v="2"/>
    <x v="235"/>
    <n v="41"/>
    <x v="240"/>
    <x v="253"/>
    <x v="275"/>
    <n v="4.2128899170267283E-5"/>
    <n v="4.7011259442139627E-5"/>
    <n v="6.00336048697424E-5"/>
    <n v="6.2432562738977596E-5"/>
    <n v="2.4919185925698316E-5"/>
    <n v="6.3229042261079673E-5"/>
    <n v="8.3977263389919629E-4"/>
    <n v="6.4551008194908507E-4"/>
    <n v="1.73758734982321E-4"/>
  </r>
  <r>
    <x v="276"/>
    <x v="276"/>
    <x v="276"/>
    <x v="276"/>
    <n v="1140738.6950000003"/>
    <x v="276"/>
    <n v="1352773.8669999996"/>
    <x v="276"/>
    <n v="1279769.193"/>
    <x v="276"/>
    <n v="8904413"/>
    <n v="92"/>
    <n v="61"/>
    <x v="16"/>
    <n v="52"/>
    <x v="0"/>
    <n v="57"/>
    <x v="103"/>
    <x v="236"/>
    <n v="63"/>
    <x v="241"/>
    <x v="254"/>
    <x v="276"/>
    <n v="5.3961674202129902E-5"/>
    <n v="4.0958513646145368E-5"/>
    <n v="4.5584497333107459E-5"/>
    <n v="3.3649310085293064E-5"/>
    <n v="4.2135645424912702E-5"/>
    <n v="7.6036199667594499E-5"/>
    <n v="9.7048749633403628E-4"/>
    <n v="7.3590953367672985E-4"/>
    <n v="1.9540872598788938E-4"/>
  </r>
  <r>
    <x v="277"/>
    <x v="277"/>
    <x v="277"/>
    <x v="277"/>
    <n v="1140935.7439999999"/>
    <x v="277"/>
    <n v="1322254.4309999996"/>
    <x v="277"/>
    <n v="1301696.4759999998"/>
    <x v="277"/>
    <n v="8850952"/>
    <n v="124"/>
    <n v="67"/>
    <x v="31"/>
    <n v="55"/>
    <x v="23"/>
    <n v="82"/>
    <x v="107"/>
    <x v="237"/>
    <n v="41"/>
    <x v="242"/>
    <x v="255"/>
    <x v="277"/>
    <n v="6.0004288157195903E-5"/>
    <n v="3.8527256059139962E-5"/>
    <n v="4.8206045160068196E-5"/>
    <n v="5.5968628092605402E-5"/>
    <n v="6.2015296056134017E-5"/>
    <n v="8.4035529402484962E-5"/>
    <n v="7.9050686467403491E-4"/>
    <n v="6.3128146651693319E-4"/>
    <n v="1.8111046133794422E-4"/>
  </r>
  <r>
    <x v="278"/>
    <x v="278"/>
    <x v="278"/>
    <x v="278"/>
    <n v="1151431"/>
    <x v="278"/>
    <n v="1317652"/>
    <x v="278"/>
    <n v="1353999"/>
    <x v="278"/>
    <n v="8960161"/>
    <n v="130"/>
    <n v="58"/>
    <x v="30"/>
    <n v="56"/>
    <x v="13"/>
    <n v="67"/>
    <x v="108"/>
    <x v="238"/>
    <n v="62"/>
    <x v="243"/>
    <x v="256"/>
    <x v="278"/>
    <n v="5.183060329034968E-5"/>
    <n v="5.8224618411493363E-5"/>
    <n v="4.8635133151704273E-5"/>
    <n v="5.6644775463543078E-5"/>
    <n v="5.0848023605625767E-5"/>
    <n v="8.0819355129604475E-5"/>
    <n v="8.4416605920683836E-4"/>
    <n v="6.7687023286356523E-4"/>
    <n v="1.9463935971686223E-4"/>
  </r>
  <r>
    <x v="279"/>
    <x v="279"/>
    <x v="279"/>
    <x v="279"/>
    <n v="263018.15699999995"/>
    <x v="279"/>
    <n v="275628.86100000009"/>
    <x v="279"/>
    <n v="248670.01200000008"/>
    <x v="279"/>
    <n v="1964860"/>
    <n v="94"/>
    <n v="51"/>
    <x v="5"/>
    <n v="63"/>
    <x v="41"/>
    <n v="61"/>
    <x v="15"/>
    <x v="239"/>
    <n v="62"/>
    <x v="233"/>
    <x v="257"/>
    <x v="279"/>
    <n v="1.8777732086932769E-4"/>
    <n v="2.2144389077358978E-4"/>
    <n v="2.3952718975215088E-4"/>
    <n v="2.0054632909618001E-4"/>
    <n v="2.2131209256783882E-4"/>
    <n v="2.3852981670414766E-4"/>
    <n v="9.8926283077510743E-4"/>
    <n v="8.6216137461406954E-4"/>
    <n v="3.7865293201551256E-4"/>
  </r>
  <r>
    <x v="280"/>
    <x v="280"/>
    <x v="280"/>
    <x v="280"/>
    <n v="253800.89"/>
    <x v="280"/>
    <n v="283621.56099999993"/>
    <x v="280"/>
    <n v="252441.0260000001"/>
    <x v="280"/>
    <n v="1986370"/>
    <n v="123"/>
    <n v="48"/>
    <x v="19"/>
    <n v="57"/>
    <x v="20"/>
    <n v="50"/>
    <x v="95"/>
    <x v="240"/>
    <n v="36"/>
    <x v="244"/>
    <x v="258"/>
    <x v="280"/>
    <n v="1.7418368200527686E-4"/>
    <n v="1.4769620488521955E-4"/>
    <n v="2.2458550086250682E-4"/>
    <n v="2.3402023004141011E-4"/>
    <n v="1.7629125170776425E-4"/>
    <n v="3.0230395166147897E-4"/>
    <n v="1.0616340942933733E-3"/>
    <n v="9.9149771689266116E-4"/>
    <n v="3.8009031550013343E-4"/>
  </r>
  <r>
    <x v="281"/>
    <x v="281"/>
    <x v="281"/>
    <x v="281"/>
    <n v="258167.663"/>
    <x v="281"/>
    <n v="284736.70499999996"/>
    <x v="281"/>
    <n v="258420.31"/>
    <x v="281"/>
    <n v="2004554"/>
    <n v="94"/>
    <n v="60"/>
    <x v="30"/>
    <n v="60"/>
    <x v="15"/>
    <n v="42"/>
    <x v="106"/>
    <x v="241"/>
    <n v="56"/>
    <x v="245"/>
    <x v="259"/>
    <x v="281"/>
    <n v="2.1557414009837852E-4"/>
    <n v="2.318377477916451E-4"/>
    <n v="2.3240710824422656E-4"/>
    <n v="2.1423618184105176E-4"/>
    <n v="1.4750469209791553E-4"/>
    <n v="1.43331942494766E-4"/>
    <n v="1.1647691313426565E-3"/>
    <n v="9.8483853049954038E-4"/>
    <n v="3.8312761841287389E-4"/>
  </r>
  <r>
    <x v="282"/>
    <x v="282"/>
    <x v="282"/>
    <x v="282"/>
    <n v="262762.78899999999"/>
    <x v="282"/>
    <n v="279515.26199999999"/>
    <x v="282"/>
    <n v="262105.11199999994"/>
    <x v="282"/>
    <n v="2000640"/>
    <n v="138"/>
    <n v="53"/>
    <x v="5"/>
    <n v="43"/>
    <x v="16"/>
    <n v="37"/>
    <x v="43"/>
    <x v="242"/>
    <n v="55"/>
    <x v="246"/>
    <x v="97"/>
    <x v="282"/>
    <n v="1.9102195306820559E-4"/>
    <n v="2.2331752957048602E-4"/>
    <n v="1.6364569794545758E-4"/>
    <n v="2.6137155770391358E-4"/>
    <n v="1.3237202053031365E-4"/>
    <n v="1.7760598793744529E-4"/>
    <n v="1.0453821289834288E-3"/>
    <n v="1.0227823020034345E-3"/>
    <n v="3.8587651951375559E-4"/>
  </r>
  <r>
    <x v="283"/>
    <x v="283"/>
    <x v="283"/>
    <x v="283"/>
    <n v="265322.935"/>
    <x v="283"/>
    <n v="275057.40299999993"/>
    <x v="283"/>
    <n v="272530.85399999999"/>
    <x v="283"/>
    <n v="2011476"/>
    <n v="113"/>
    <n v="37"/>
    <x v="23"/>
    <n v="76"/>
    <x v="20"/>
    <n v="52"/>
    <x v="41"/>
    <x v="243"/>
    <n v="54"/>
    <x v="94"/>
    <x v="260"/>
    <x v="283"/>
    <n v="1.3301286531709348E-4"/>
    <n v="1.7818235280510431E-4"/>
    <n v="2.8644338643396962E-4"/>
    <n v="2.4258704761308616E-4"/>
    <n v="1.8905144683562658E-4"/>
    <n v="2.1024178662296087E-4"/>
    <n v="1.0274066069598123E-3"/>
    <n v="9.5553060494139299E-4"/>
    <n v="3.8528921051009311E-4"/>
  </r>
  <r>
    <x v="284"/>
    <x v="284"/>
    <x v="284"/>
    <x v="284"/>
    <n v="262371.87299999996"/>
    <x v="284"/>
    <n v="264802.01499999996"/>
    <x v="284"/>
    <n v="278905.38299999991"/>
    <x v="284"/>
    <n v="1983368"/>
    <n v="115"/>
    <n v="67"/>
    <x v="1"/>
    <n v="66"/>
    <x v="33"/>
    <n v="75"/>
    <x v="9"/>
    <x v="244"/>
    <n v="57"/>
    <x v="247"/>
    <x v="168"/>
    <x v="284"/>
    <n v="2.4451380364359142E-4"/>
    <n v="2.1278291669799896E-4"/>
    <n v="2.5155135436335439E-4"/>
    <n v="1.4805061271782428E-4"/>
    <n v="2.832304731517999E-4"/>
    <n v="1.8576532267576863E-4"/>
    <n v="8.8919043918202212E-4"/>
    <n v="8.8000580270492955E-4"/>
    <n v="3.8822850827481336E-4"/>
  </r>
  <r>
    <x v="285"/>
    <x v="285"/>
    <x v="285"/>
    <x v="285"/>
    <n v="260683.22099999999"/>
    <x v="285"/>
    <n v="252433.32999999996"/>
    <x v="285"/>
    <n v="281054.47100000002"/>
    <x v="285"/>
    <n v="1938740"/>
    <n v="111"/>
    <n v="51"/>
    <x v="47"/>
    <n v="67"/>
    <x v="44"/>
    <n v="46"/>
    <x v="25"/>
    <x v="245"/>
    <n v="64"/>
    <x v="92"/>
    <x v="261"/>
    <x v="285"/>
    <n v="1.915269426921419E-4"/>
    <n v="1.1372982553962162E-4"/>
    <n v="2.5701692553507311E-4"/>
    <n v="2.7056692909825918E-4"/>
    <n v="1.8222633279052337E-4"/>
    <n v="2.0553303887380566E-4"/>
    <n v="8.3613684978525032E-4"/>
    <n v="8.4425474447009973E-4"/>
    <n v="3.7034362524113602E-4"/>
  </r>
  <r>
    <x v="286"/>
    <x v="286"/>
    <x v="286"/>
    <x v="286"/>
    <n v="264652.04599999997"/>
    <x v="286"/>
    <n v="253827.09600000002"/>
    <x v="286"/>
    <n v="299286.43400000007"/>
    <x v="286"/>
    <n v="1984131"/>
    <n v="143"/>
    <n v="43"/>
    <x v="41"/>
    <n v="66"/>
    <x v="17"/>
    <n v="48"/>
    <x v="12"/>
    <x v="205"/>
    <n v="64"/>
    <x v="247"/>
    <x v="262"/>
    <x v="286"/>
    <n v="1.5953271487669139E-4"/>
    <n v="1.3370133239882124E-4"/>
    <n v="2.4938405350548472E-4"/>
    <n v="2.368947587969504E-4"/>
    <n v="1.8910510641464377E-4"/>
    <n v="1.940864332566141E-4"/>
    <n v="7.3508176451459188E-4"/>
    <n v="8.5323507274524737E-4"/>
    <n v="3.6640725839170903E-4"/>
  </r>
  <r>
    <x v="287"/>
    <x v="287"/>
    <x v="287"/>
    <x v="287"/>
    <n v="273618"/>
    <x v="287"/>
    <n v="251627"/>
    <x v="287"/>
    <n v="310244"/>
    <x v="287"/>
    <n v="2022867"/>
    <n v="93"/>
    <n v="65"/>
    <x v="31"/>
    <n v="36"/>
    <x v="1"/>
    <n v="42"/>
    <x v="48"/>
    <x v="246"/>
    <n v="48"/>
    <x v="248"/>
    <x v="263"/>
    <x v="287"/>
    <n v="2.3533245234517839E-4"/>
    <n v="1.5655521595724621E-4"/>
    <n v="1.315702914281955E-4"/>
    <n v="2.2546878718669234E-4"/>
    <n v="1.6691372547461122E-4"/>
    <n v="1.4535662099408628E-4"/>
    <n v="7.477985069816016E-4"/>
    <n v="7.3957932727864394E-4"/>
    <n v="3.2231481357894513E-4"/>
  </r>
  <r>
    <x v="288"/>
    <x v="288"/>
    <x v="288"/>
    <x v="288"/>
    <n v="2607132.2549999999"/>
    <x v="288"/>
    <n v="2882213.9930000002"/>
    <x v="288"/>
    <n v="2562311.1000000006"/>
    <x v="288"/>
    <n v="19423896"/>
    <n v="108"/>
    <n v="193"/>
    <x v="15"/>
    <n v="56"/>
    <x v="53"/>
    <n v="46"/>
    <x v="109"/>
    <x v="247"/>
    <n v="61"/>
    <x v="249"/>
    <x v="264"/>
    <x v="288"/>
    <n v="7.8490921313627767E-5"/>
    <n v="1.7055428549958637E-5"/>
    <n v="2.1479539402959824E-5"/>
    <n v="2.6799099003148739E-5"/>
    <n v="1.5959953047108809E-5"/>
    <n v="1.3222775861183162E-4"/>
    <n v="1.513477422784454E-3"/>
    <n v="1.0541637172584279E-3"/>
    <n v="2.4454414294639964E-4"/>
  </r>
  <r>
    <x v="289"/>
    <x v="289"/>
    <x v="289"/>
    <x v="289"/>
    <n v="2606551.7590000001"/>
    <x v="289"/>
    <n v="2837319.5559999989"/>
    <x v="289"/>
    <n v="2556539.7110000011"/>
    <x v="289"/>
    <n v="19229752"/>
    <n v="93"/>
    <n v="140"/>
    <x v="21"/>
    <n v="58"/>
    <x v="23"/>
    <n v="53"/>
    <x v="110"/>
    <x v="248"/>
    <n v="66"/>
    <x v="250"/>
    <x v="265"/>
    <x v="289"/>
    <n v="5.8129832416011383E-5"/>
    <n v="1.7798978332177987E-5"/>
    <n v="2.225162028712279E-5"/>
    <n v="2.3839879809624826E-5"/>
    <n v="1.8679601981356807E-5"/>
    <n v="1.4870830913516145E-4"/>
    <n v="1.5900398427255247E-3"/>
    <n v="1.1186801776611232E-3"/>
    <n v="2.555935198748273E-4"/>
  </r>
  <r>
    <x v="290"/>
    <x v="290"/>
    <x v="290"/>
    <x v="290"/>
    <n v="2623421.7389999996"/>
    <x v="290"/>
    <n v="2834787.0279999999"/>
    <x v="290"/>
    <n v="2580093.8390000002"/>
    <x v="290"/>
    <n v="19219373"/>
    <n v="126"/>
    <n v="148"/>
    <x v="10"/>
    <n v="46"/>
    <x v="44"/>
    <n v="63"/>
    <x v="111"/>
    <x v="249"/>
    <n v="62"/>
    <x v="251"/>
    <x v="266"/>
    <x v="290"/>
    <n v="6.2316521266432882E-5"/>
    <n v="1.9353589737602027E-5"/>
    <n v="1.7534351917635006E-5"/>
    <n v="2.3300551860830675E-5"/>
    <n v="2.2223891734275286E-5"/>
    <n v="1.4836535423467371E-4"/>
    <n v="1.6650557181536682E-3"/>
    <n v="1.1842322036934663E-3"/>
    <n v="2.6998799596636164E-4"/>
  </r>
  <r>
    <x v="291"/>
    <x v="291"/>
    <x v="291"/>
    <x v="291"/>
    <n v="2647514.6919999993"/>
    <x v="291"/>
    <n v="2814410.6380000012"/>
    <x v="291"/>
    <n v="2598739.38"/>
    <x v="291"/>
    <n v="19158450"/>
    <n v="97"/>
    <n v="137"/>
    <x v="28"/>
    <n v="63"/>
    <x v="0"/>
    <n v="57"/>
    <x v="112"/>
    <x v="250"/>
    <n v="56"/>
    <x v="252"/>
    <x v="267"/>
    <x v="291"/>
    <n v="5.8550077346724932E-5"/>
    <n v="1.4614490379450509E-5"/>
    <n v="2.3795901941684112E-5"/>
    <n v="1.5447338876350344E-5"/>
    <n v="2.0252908097485658E-5"/>
    <n v="1.349344592981923E-4"/>
    <n v="1.488798772888107E-3"/>
    <n v="1.0588407541133908E-3"/>
    <n v="2.4354788618077141E-4"/>
  </r>
  <r>
    <x v="292"/>
    <x v="292"/>
    <x v="292"/>
    <x v="292"/>
    <n v="2711324.8859999999"/>
    <x v="292"/>
    <n v="2842429.2109999992"/>
    <x v="292"/>
    <n v="2688178.497"/>
    <x v="292"/>
    <n v="19427961"/>
    <n v="91"/>
    <n v="138"/>
    <x v="28"/>
    <n v="55"/>
    <x v="28"/>
    <n v="46"/>
    <x v="113"/>
    <x v="251"/>
    <n v="62"/>
    <x v="253"/>
    <x v="268"/>
    <x v="292"/>
    <n v="5.8700259991746113E-5"/>
    <n v="1.4558186897490211E-5"/>
    <n v="2.0285285722856012E-5"/>
    <n v="2.2590499336872454E-5"/>
    <n v="1.6183340581353183E-5"/>
    <n v="1.4838549383887066E-4"/>
    <n v="1.5929001756314547E-3"/>
    <n v="1.134880914024794E-3"/>
    <n v="2.6364063629734483E-4"/>
  </r>
  <r>
    <x v="293"/>
    <x v="293"/>
    <x v="293"/>
    <x v="293"/>
    <n v="2752112.8479999993"/>
    <x v="293"/>
    <n v="2826453.5100000012"/>
    <x v="293"/>
    <n v="2738027.1939999992"/>
    <x v="293"/>
    <n v="19503160"/>
    <n v="105"/>
    <n v="165"/>
    <x v="0"/>
    <n v="48"/>
    <x v="4"/>
    <n v="59"/>
    <x v="114"/>
    <x v="252"/>
    <n v="34"/>
    <x v="254"/>
    <x v="269"/>
    <x v="293"/>
    <n v="7.06119557456249E-5"/>
    <n v="1.7584167078220125E-5"/>
    <n v="1.744114527675793E-5"/>
    <n v="2.3586912986408121E-5"/>
    <n v="2.0874215617294896E-5"/>
    <n v="1.6402053270973271E-4"/>
    <n v="1.4718626640492019E-3"/>
    <n v="1.0590694977640086E-3"/>
    <n v="2.5344610822041147E-4"/>
  </r>
  <r>
    <x v="294"/>
    <x v="294"/>
    <x v="294"/>
    <x v="294"/>
    <n v="2789845.6220000004"/>
    <x v="294"/>
    <n v="2800220.6159999999"/>
    <x v="294"/>
    <n v="2793290.3169999998"/>
    <x v="294"/>
    <n v="19540557"/>
    <n v="121"/>
    <n v="135"/>
    <x v="2"/>
    <n v="58"/>
    <x v="29"/>
    <n v="39"/>
    <x v="115"/>
    <x v="253"/>
    <n v="47"/>
    <x v="255"/>
    <x v="270"/>
    <x v="294"/>
    <n v="5.8295583927203469E-5"/>
    <n v="1.8469258707149909E-5"/>
    <n v="2.078968081338516E-5"/>
    <n v="1.9449091040677177E-5"/>
    <n v="1.3927474062993614E-5"/>
    <n v="1.3458255814529794E-4"/>
    <n v="1.5386871797185987E-3"/>
    <n v="1.1146004239152049E-3"/>
    <n v="2.6232619674045114E-4"/>
  </r>
  <r>
    <x v="295"/>
    <x v="295"/>
    <x v="295"/>
    <x v="295"/>
    <n v="2827994.8609999996"/>
    <x v="295"/>
    <n v="2771845.483"/>
    <x v="295"/>
    <n v="2884666.1940000001"/>
    <x v="295"/>
    <n v="19651526"/>
    <n v="114"/>
    <n v="129"/>
    <x v="29"/>
    <n v="47"/>
    <x v="39"/>
    <n v="62"/>
    <x v="116"/>
    <x v="254"/>
    <n v="60"/>
    <x v="256"/>
    <x v="271"/>
    <x v="295"/>
    <n v="5.5726157731564966E-5"/>
    <n v="2.7490559773350827E-5"/>
    <n v="1.6619549295567129E-5"/>
    <n v="3.1198237074977957E-5"/>
    <n v="2.2367769192132851E-5"/>
    <n v="1.5100633252565601E-4"/>
    <n v="1.3530161680814566E-3"/>
    <n v="9.9084363982395915E-4"/>
    <n v="2.4644396572561335E-4"/>
  </r>
  <r>
    <x v="296"/>
    <x v="296"/>
    <x v="296"/>
    <x v="296"/>
    <n v="2871094"/>
    <x v="296"/>
    <n v="2725042"/>
    <x v="296"/>
    <n v="2977810"/>
    <x v="296"/>
    <n v="19683115"/>
    <n v="95"/>
    <n v="115"/>
    <x v="46"/>
    <n v="56"/>
    <x v="17"/>
    <n v="48"/>
    <x v="111"/>
    <x v="255"/>
    <n v="57"/>
    <x v="257"/>
    <x v="272"/>
    <x v="296"/>
    <n v="5.0177913427827799E-5"/>
    <n v="2.4872622026591095E-5"/>
    <n v="1.9504760206388228E-5"/>
    <n v="2.2633212622866011E-5"/>
    <n v="1.7614407410968346E-5"/>
    <n v="1.3233432180050978E-4"/>
    <n v="1.3281572699399894E-3"/>
    <n v="9.7566381274963743E-4"/>
    <n v="2.4289854527598909E-4"/>
  </r>
  <r>
    <x v="297"/>
    <x v="297"/>
    <x v="297"/>
    <x v="297"/>
    <n v="1200419.0209999999"/>
    <x v="297"/>
    <n v="1275395.4470000002"/>
    <x v="297"/>
    <n v="1111230.1449999996"/>
    <x v="297"/>
    <n v="8979738"/>
    <n v="98"/>
    <n v="100"/>
    <x v="16"/>
    <n v="56"/>
    <x v="41"/>
    <n v="48"/>
    <x v="117"/>
    <x v="256"/>
    <n v="49"/>
    <x v="258"/>
    <x v="273"/>
    <x v="297"/>
    <n v="8.3751497090464187E-5"/>
    <n v="3.7305922042473503E-5"/>
    <n v="4.6650377093616548E-5"/>
    <n v="3.884011922548822E-5"/>
    <n v="3.7635386038821252E-5"/>
    <n v="1.0526649909035355E-4"/>
    <n v="1.2886619450015015E-3"/>
    <n v="8.7873601155578538E-4"/>
    <n v="2.2116458186196522E-4"/>
  </r>
  <r>
    <x v="298"/>
    <x v="298"/>
    <x v="298"/>
    <x v="298"/>
    <n v="1215825.4830000007"/>
    <x v="298"/>
    <n v="1323392.8720000004"/>
    <x v="298"/>
    <n v="1160752.6300000001"/>
    <x v="298"/>
    <n v="9229081"/>
    <n v="106"/>
    <n v="52"/>
    <x v="26"/>
    <n v="58"/>
    <x v="5"/>
    <n v="60"/>
    <x v="97"/>
    <x v="257"/>
    <n v="55"/>
    <x v="259"/>
    <x v="274"/>
    <x v="298"/>
    <n v="4.2241536440877062E-5"/>
    <n v="4.4286129628564158E-5"/>
    <n v="4.7704214799715601E-5"/>
    <n v="3.4512445843707721E-5"/>
    <n v="4.5338010555643963E-5"/>
    <n v="1.2614485896843793E-4"/>
    <n v="1.2371283621386237E-3"/>
    <n v="8.6622325791639934E-4"/>
    <n v="2.1713971304401815E-4"/>
  </r>
  <r>
    <x v="299"/>
    <x v="299"/>
    <x v="299"/>
    <x v="299"/>
    <n v="1217300.0850000004"/>
    <x v="299"/>
    <n v="1327171.2469999997"/>
    <x v="299"/>
    <n v="1176965.2210000006"/>
    <x v="299"/>
    <n v="9277245"/>
    <n v="119"/>
    <n v="64"/>
    <x v="21"/>
    <n v="63"/>
    <x v="41"/>
    <n v="54"/>
    <x v="102"/>
    <x v="258"/>
    <n v="57"/>
    <x v="260"/>
    <x v="275"/>
    <x v="299"/>
    <n v="5.1753853468407381E-5"/>
    <n v="3.7881647831920404E-5"/>
    <n v="5.1753877927314842E-5"/>
    <n v="3.8721473052785831E-5"/>
    <n v="4.068804242260683E-5"/>
    <n v="9.8482576956738512E-5"/>
    <n v="1.1419198936550388E-3"/>
    <n v="8.1456060294918307E-4"/>
    <n v="2.0566450492576192E-4"/>
  </r>
  <r>
    <x v="300"/>
    <x v="300"/>
    <x v="300"/>
    <x v="300"/>
    <n v="1225213.8540000003"/>
    <x v="300"/>
    <n v="1326692.8749999995"/>
    <x v="300"/>
    <n v="1205772.523"/>
    <x v="300"/>
    <n v="9333264"/>
    <n v="109"/>
    <n v="45"/>
    <x v="42"/>
    <n v="63"/>
    <x v="3"/>
    <n v="48"/>
    <x v="118"/>
    <x v="259"/>
    <n v="42"/>
    <x v="261"/>
    <x v="276"/>
    <x v="300"/>
    <n v="3.6229953485683097E-5"/>
    <n v="3.4508990504214004E-5"/>
    <n v="5.1419594868537936E-5"/>
    <n v="3.37778719818744E-5"/>
    <n v="3.6180189782054881E-5"/>
    <n v="1.5683421689389641E-4"/>
    <n v="1.3244620934192576E-3"/>
    <n v="9.3632025774277637E-4"/>
    <n v="2.3218029619648603E-4"/>
  </r>
  <r>
    <x v="301"/>
    <x v="301"/>
    <x v="301"/>
    <x v="301"/>
    <n v="1239162.7350000001"/>
    <x v="301"/>
    <n v="1342227.8360000004"/>
    <x v="301"/>
    <n v="1256150.5819999999"/>
    <x v="301"/>
    <n v="9484977"/>
    <n v="114"/>
    <n v="87"/>
    <x v="21"/>
    <n v="37"/>
    <x v="4"/>
    <n v="41"/>
    <x v="119"/>
    <x v="177"/>
    <n v="63"/>
    <x v="262"/>
    <x v="277"/>
    <x v="301"/>
    <n v="6.8865424690236346E-5"/>
    <n v="3.7012637651651781E-5"/>
    <n v="2.9858870796336525E-5"/>
    <n v="4.6099761027674628E-5"/>
    <n v="3.054622985780485E-5"/>
    <n v="1.4417623242837422E-4"/>
    <n v="1.262587481729161E-3"/>
    <n v="9.0773687682541189E-4"/>
    <n v="2.3215659879828913E-4"/>
  </r>
  <r>
    <x v="302"/>
    <x v="302"/>
    <x v="302"/>
    <x v="302"/>
    <n v="1251813.7130000002"/>
    <x v="302"/>
    <n v="1345358.3269999998"/>
    <x v="302"/>
    <n v="1323965.7349999994"/>
    <x v="302"/>
    <n v="9609925"/>
    <n v="109"/>
    <n v="95"/>
    <x v="9"/>
    <n v="67"/>
    <x v="43"/>
    <n v="64"/>
    <x v="120"/>
    <x v="260"/>
    <n v="62"/>
    <x v="263"/>
    <x v="278"/>
    <x v="302"/>
    <n v="7.4681924788693607E-5"/>
    <n v="3.8979525205305652E-5"/>
    <n v="5.3522340667952073E-5"/>
    <n v="5.6317412193123373E-5"/>
    <n v="4.7570969544383702E-5"/>
    <n v="1.4526631108311084E-4"/>
    <n v="1.1541084180702009E-3"/>
    <n v="8.4576604380327141E-4"/>
    <n v="2.3111522722601892E-4"/>
  </r>
  <r>
    <x v="303"/>
    <x v="303"/>
    <x v="303"/>
    <x v="303"/>
    <n v="1192207.0379999997"/>
    <x v="303"/>
    <n v="1265547.2830000001"/>
    <x v="303"/>
    <n v="1264593.79"/>
    <x v="303"/>
    <n v="9108554"/>
    <n v="121"/>
    <n v="85"/>
    <x v="36"/>
    <n v="59"/>
    <x v="17"/>
    <n v="45"/>
    <x v="121"/>
    <x v="261"/>
    <n v="48"/>
    <x v="112"/>
    <x v="279"/>
    <x v="303"/>
    <n v="7.0612418615698482E-5"/>
    <n v="4.3969075437455353E-5"/>
    <n v="4.9488048736045138E-5"/>
    <n v="4.6052190826153902E-5"/>
    <n v="3.5557739014955478E-5"/>
    <n v="1.7391215363743545E-4"/>
    <n v="1.4059850792087158E-3"/>
    <n v="1.0341263695039251E-3"/>
    <n v="2.6820942160522956E-4"/>
  </r>
  <r>
    <x v="304"/>
    <x v="304"/>
    <x v="304"/>
    <x v="304"/>
    <n v="1243246.1399999999"/>
    <x v="304"/>
    <n v="1306406.3749999998"/>
    <x v="304"/>
    <n v="1345528.3689999997"/>
    <x v="304"/>
    <n v="9436298"/>
    <n v="99"/>
    <n v="90"/>
    <x v="36"/>
    <n v="55"/>
    <x v="41"/>
    <n v="56"/>
    <x v="122"/>
    <x v="262"/>
    <n v="68"/>
    <x v="264"/>
    <x v="280"/>
    <x v="304"/>
    <n v="7.2550914615604093E-5"/>
    <n v="4.3051366494231107E-5"/>
    <n v="4.423902735784887E-5"/>
    <n v="4.0895158223916459E-5"/>
    <n v="4.2865681821248011E-5"/>
    <n v="1.5883095512058098E-4"/>
    <n v="1.1519638200954204E-3"/>
    <n v="8.5561143853016188E-4"/>
    <n v="2.3430798815382898E-4"/>
  </r>
  <r>
    <x v="305"/>
    <x v="305"/>
    <x v="305"/>
    <x v="305"/>
    <n v="1299950"/>
    <x v="305"/>
    <n v="1350960"/>
    <x v="305"/>
    <n v="1465613"/>
    <x v="305"/>
    <n v="9857165"/>
    <n v="96"/>
    <n v="74"/>
    <x v="37"/>
    <n v="58"/>
    <x v="8"/>
    <n v="65"/>
    <x v="123"/>
    <x v="263"/>
    <n v="63"/>
    <x v="265"/>
    <x v="281"/>
    <x v="305"/>
    <n v="5.8116795911090727E-5"/>
    <n v="5.1111944046495571E-5"/>
    <n v="4.4617100657717604E-5"/>
    <n v="4.3059005712755724E-5"/>
    <n v="4.8113933795227095E-5"/>
    <n v="1.7043705044213138E-4"/>
    <n v="1.1531011256040989E-3"/>
    <n v="8.6623296816715092E-4"/>
    <n v="2.4165163107242295E-4"/>
  </r>
  <r>
    <x v="306"/>
    <x v="306"/>
    <x v="306"/>
    <x v="306"/>
    <n v="75390.820000000007"/>
    <x v="306"/>
    <n v="88506.627999999982"/>
    <x v="306"/>
    <n v="88812.41"/>
    <x v="306"/>
    <n v="614109"/>
    <n v="107"/>
    <n v="54"/>
    <x v="28"/>
    <n v="57"/>
    <x v="11"/>
    <n v="53"/>
    <x v="25"/>
    <x v="264"/>
    <n v="64"/>
    <x v="104"/>
    <x v="282"/>
    <x v="306"/>
    <n v="7.3332911714358228E-4"/>
    <n v="3.622813720225928E-4"/>
    <n v="7.5606022059449668E-4"/>
    <n v="7.1446227872055588E-4"/>
    <n v="5.9882520888718087E-4"/>
    <n v="7.8115886479910668E-4"/>
    <n v="2.3194956650765359E-3"/>
    <n v="2.4437692597124917E-3"/>
    <n v="1.1138087863880842E-3"/>
  </r>
  <r>
    <x v="307"/>
    <x v="307"/>
    <x v="307"/>
    <x v="307"/>
    <n v="70893.409000000014"/>
    <x v="307"/>
    <n v="82738.121000000028"/>
    <x v="307"/>
    <n v="82344.636999999988"/>
    <x v="307"/>
    <n v="557840"/>
    <n v="108"/>
    <n v="72"/>
    <x v="23"/>
    <n v="54"/>
    <x v="29"/>
    <n v="48"/>
    <x v="92"/>
    <x v="61"/>
    <n v="43"/>
    <x v="12"/>
    <x v="75"/>
    <x v="307"/>
    <n v="1.0578565240950332E-3"/>
    <n v="5.8858755052851005E-4"/>
    <n v="7.6170691692932957E-4"/>
    <n v="7.3862255214833473E-4"/>
    <n v="5.8014370425453563E-4"/>
    <n v="8.4999905881922373E-4"/>
    <n v="2.0159175636416979E-3"/>
    <n v="2.3190924636215223E-3"/>
    <n v="1.1580381471389645E-3"/>
  </r>
  <r>
    <x v="308"/>
    <x v="308"/>
    <x v="308"/>
    <x v="308"/>
    <n v="85941.305999999997"/>
    <x v="308"/>
    <n v="94145.400000000023"/>
    <x v="308"/>
    <n v="94279.78700000004"/>
    <x v="308"/>
    <n v="655121"/>
    <n v="111"/>
    <n v="57"/>
    <x v="7"/>
    <n v="31"/>
    <x v="10"/>
    <n v="48"/>
    <x v="83"/>
    <x v="8"/>
    <n v="54"/>
    <x v="266"/>
    <x v="13"/>
    <x v="308"/>
    <n v="7.2371763234786257E-4"/>
    <n v="5.0126174077991671E-4"/>
    <n v="3.6071129754532708E-4"/>
    <n v="5.46316273976972E-4"/>
    <n v="5.0984965808207293E-4"/>
    <n v="8.5965514907644668E-4"/>
    <n v="1.6334360195361911E-3"/>
    <n v="1.9427152364634127E-3"/>
    <n v="9.4028431389010575E-4"/>
  </r>
  <r>
    <x v="309"/>
    <x v="309"/>
    <x v="309"/>
    <x v="309"/>
    <n v="86940.062000000005"/>
    <x v="309"/>
    <n v="90960.793999999994"/>
    <x v="309"/>
    <n v="91383.973000000027"/>
    <x v="309"/>
    <n v="644077"/>
    <n v="103"/>
    <n v="51"/>
    <x v="30"/>
    <n v="47"/>
    <x v="41"/>
    <n v="49"/>
    <x v="20"/>
    <x v="265"/>
    <n v="40"/>
    <x v="156"/>
    <x v="14"/>
    <x v="309"/>
    <n v="6.6353362568538133E-4"/>
    <n v="6.3973641790172333E-4"/>
    <n v="5.4060232899304803E-4"/>
    <n v="7.0079886948775283E-4"/>
    <n v="5.3869362661895857E-4"/>
    <n v="5.7555799356237114E-4"/>
    <n v="2.2104532487332317E-3"/>
    <n v="2.2879262463795158E-3"/>
    <n v="1.0169591523994802E-3"/>
  </r>
  <r>
    <x v="310"/>
    <x v="310"/>
    <x v="310"/>
    <x v="310"/>
    <n v="87393.346999999994"/>
    <x v="310"/>
    <n v="86611.937999999966"/>
    <x v="310"/>
    <n v="89918.150999999998"/>
    <x v="310"/>
    <n v="636576"/>
    <n v="121"/>
    <n v="42"/>
    <x v="43"/>
    <n v="49"/>
    <x v="8"/>
    <n v="57"/>
    <x v="11"/>
    <x v="67"/>
    <n v="48"/>
    <x v="158"/>
    <x v="283"/>
    <x v="310"/>
    <n v="5.4735710900571217E-4"/>
    <n v="7.177980368032285E-4"/>
    <n v="5.6068341220527921E-4"/>
    <n v="7.7372138321125895E-4"/>
    <n v="6.5810789270181233E-4"/>
    <n v="7.2262271578959559E-4"/>
    <n v="1.9573356218145544E-3"/>
    <n v="2.2587299398828761E-3"/>
    <n v="1.0682149499824059E-3"/>
  </r>
  <r>
    <x v="311"/>
    <x v="311"/>
    <x v="311"/>
    <x v="311"/>
    <n v="89141.656000000003"/>
    <x v="311"/>
    <n v="80527.824999999983"/>
    <x v="311"/>
    <n v="85151.657999999996"/>
    <x v="311"/>
    <n v="626359"/>
    <n v="105"/>
    <n v="52"/>
    <x v="9"/>
    <n v="44"/>
    <x v="28"/>
    <n v="41"/>
    <x v="71"/>
    <x v="105"/>
    <n v="43"/>
    <x v="267"/>
    <x v="284"/>
    <x v="311"/>
    <n v="6.7179933415900922E-4"/>
    <n v="4.9671572043261244E-4"/>
    <n v="4.935963944847513E-4"/>
    <n v="8.1542806775110625E-4"/>
    <n v="5.0914078456732207E-4"/>
    <n v="7.6474318723916809E-4"/>
    <n v="2.2430567353133629E-3"/>
    <n v="2.3246111879672597E-3"/>
    <n v="1.0281643594168839E-3"/>
  </r>
  <r>
    <x v="312"/>
    <x v="312"/>
    <x v="312"/>
    <x v="312"/>
    <n v="94618.745999999985"/>
    <x v="312"/>
    <n v="82751.444000000003"/>
    <x v="312"/>
    <n v="90690.974000000017"/>
    <x v="312"/>
    <n v="651126"/>
    <n v="99"/>
    <n v="48"/>
    <x v="3"/>
    <n v="50"/>
    <x v="9"/>
    <n v="36"/>
    <x v="21"/>
    <x v="266"/>
    <n v="65"/>
    <x v="11"/>
    <x v="285"/>
    <x v="312"/>
    <n v="6.0745987300418584E-4"/>
    <n v="5.582475545752979E-4"/>
    <n v="5.2843651087914451E-4"/>
    <n v="6.1400066418498497E-4"/>
    <n v="4.3503772574651382E-4"/>
    <n v="7.2393372629683025E-4"/>
    <n v="2.2163175797406251E-3"/>
    <n v="2.2365003886031247E-3"/>
    <n v="1.0167003007098472E-3"/>
  </r>
  <r>
    <x v="313"/>
    <x v="313"/>
    <x v="313"/>
    <x v="313"/>
    <n v="84411.347999999998"/>
    <x v="313"/>
    <n v="70875.867000000027"/>
    <x v="313"/>
    <n v="80753.71199999997"/>
    <x v="313"/>
    <n v="569318"/>
    <n v="116"/>
    <n v="42"/>
    <x v="20"/>
    <n v="59"/>
    <x v="2"/>
    <n v="55"/>
    <x v="2"/>
    <x v="72"/>
    <n v="52"/>
    <x v="268"/>
    <x v="14"/>
    <x v="313"/>
    <n v="5.9510332828680978E-4"/>
    <n v="6.331691775086336E-4"/>
    <n v="6.9895815429934854E-4"/>
    <n v="7.2041525471024743E-4"/>
    <n v="7.760046166348833E-4"/>
    <n v="9.8018607068216961E-4"/>
    <n v="1.968949736948316E-3"/>
    <n v="2.2877358788795763E-3"/>
    <n v="1.1504993694209562E-3"/>
  </r>
  <r>
    <x v="314"/>
    <x v="314"/>
    <x v="314"/>
    <x v="314"/>
    <n v="103395"/>
    <x v="314"/>
    <n v="81634"/>
    <x v="314"/>
    <n v="101439"/>
    <x v="314"/>
    <n v="695295"/>
    <n v="87"/>
    <n v="40"/>
    <x v="30"/>
    <n v="48"/>
    <x v="4"/>
    <n v="56"/>
    <x v="15"/>
    <x v="267"/>
    <n v="48"/>
    <x v="269"/>
    <x v="286"/>
    <x v="314"/>
    <n v="4.7368109420332759E-4"/>
    <n v="5.9650997150997149E-4"/>
    <n v="4.6423908312781081E-4"/>
    <n v="7.5907089722180047E-4"/>
    <n v="6.8598868118676043E-4"/>
    <n v="6.0277275467148883E-4"/>
    <n v="1.5970188980569604E-3"/>
    <n v="1.6802866609532422E-3"/>
    <n v="8.9170783624217061E-4"/>
  </r>
  <r>
    <x v="315"/>
    <x v="315"/>
    <x v="315"/>
    <x v="315"/>
    <n v="1462744.3209999995"/>
    <x v="315"/>
    <n v="1737749.5599999998"/>
    <x v="315"/>
    <n v="1557289.45"/>
    <x v="315"/>
    <n v="11448785"/>
    <n v="113"/>
    <n v="97"/>
    <x v="20"/>
    <n v="63"/>
    <x v="53"/>
    <n v="52"/>
    <x v="124"/>
    <x v="268"/>
    <n v="39"/>
    <x v="270"/>
    <x v="287"/>
    <x v="315"/>
    <n v="6.3796284431259209E-5"/>
    <n v="3.5470417221562912E-5"/>
    <n v="4.3069727973327761E-5"/>
    <n v="4.7938932098168757E-5"/>
    <n v="2.992375955485784E-5"/>
    <n v="1.1802098114521105E-4"/>
    <n v="1.0531118669043832E-3"/>
    <n v="7.6399280219413351E-4"/>
    <n v="1.9984653393351347E-4"/>
  </r>
  <r>
    <x v="316"/>
    <x v="316"/>
    <x v="316"/>
    <x v="316"/>
    <n v="1406369.084"/>
    <x v="316"/>
    <n v="1732980.3539999998"/>
    <x v="316"/>
    <n v="1573845.7210000004"/>
    <x v="316"/>
    <n v="11441027"/>
    <n v="82"/>
    <n v="69"/>
    <x v="27"/>
    <n v="55"/>
    <x v="44"/>
    <n v="60"/>
    <x v="125"/>
    <x v="269"/>
    <n v="65"/>
    <x v="271"/>
    <x v="288"/>
    <x v="316"/>
    <n v="4.5061947864646853E-5"/>
    <n v="2.5917815576512463E-5"/>
    <n v="3.9107799386181615E-5"/>
    <n v="4.035733929602693E-5"/>
    <n v="3.4622435194669271E-5"/>
    <n v="1.2101069171593695E-4"/>
    <n v="1.0604597246924178E-3"/>
    <n v="7.6309830102356082E-4"/>
    <n v="1.9814654750836616E-4"/>
  </r>
  <r>
    <x v="317"/>
    <x v="317"/>
    <x v="317"/>
    <x v="317"/>
    <n v="1405988.0739999996"/>
    <x v="317"/>
    <n v="1725018.9839999992"/>
    <x v="317"/>
    <n v="1588728.8089999999"/>
    <x v="317"/>
    <n v="11424081"/>
    <n v="112"/>
    <n v="103"/>
    <x v="42"/>
    <n v="45"/>
    <x v="12"/>
    <n v="63"/>
    <x v="57"/>
    <x v="270"/>
    <n v="59"/>
    <x v="272"/>
    <x v="289"/>
    <x v="317"/>
    <n v="6.7988498437205816E-5"/>
    <n v="2.8657853944800313E-5"/>
    <n v="3.2005961382002459E-5"/>
    <n v="3.7982303411802047E-5"/>
    <n v="3.6521337205179434E-5"/>
    <n v="1.3374601316545114E-4"/>
    <n v="1.190889212357702E-3"/>
    <n v="8.6959233526943979E-4"/>
    <n v="2.2435065017483683E-4"/>
  </r>
  <r>
    <x v="318"/>
    <x v="318"/>
    <x v="318"/>
    <x v="318"/>
    <n v="1409455.9790000001"/>
    <x v="318"/>
    <n v="1706270.7060000005"/>
    <x v="318"/>
    <n v="1617638.6490000004"/>
    <x v="318"/>
    <n v="11411140"/>
    <n v="129"/>
    <n v="80"/>
    <x v="5"/>
    <n v="68"/>
    <x v="5"/>
    <n v="58"/>
    <x v="126"/>
    <x v="271"/>
    <n v="31"/>
    <x v="273"/>
    <x v="290"/>
    <x v="318"/>
    <n v="5.3323717325191526E-5"/>
    <n v="4.0823851371394904E-5"/>
    <n v="4.8245564964892031E-5"/>
    <n v="3.1345967425447828E-5"/>
    <n v="3.3992261483506935E-5"/>
    <n v="1.1535564868853307E-4"/>
    <n v="1.1628060451960675E-3"/>
    <n v="8.6602822511538155E-4"/>
    <n v="2.2109973236679245E-4"/>
  </r>
  <r>
    <x v="319"/>
    <x v="319"/>
    <x v="319"/>
    <x v="319"/>
    <n v="1381016.3720000007"/>
    <x v="319"/>
    <n v="1642384.7080000001"/>
    <x v="319"/>
    <n v="1604505.2919999999"/>
    <x v="319"/>
    <n v="11150834"/>
    <n v="124"/>
    <n v="80"/>
    <x v="21"/>
    <n v="60"/>
    <x v="12"/>
    <n v="64"/>
    <x v="127"/>
    <x v="272"/>
    <n v="62"/>
    <x v="274"/>
    <x v="291"/>
    <x v="319"/>
    <n v="5.4919836027932518E-5"/>
    <n v="3.1958534445944797E-5"/>
    <n v="4.3446262634169529E-5"/>
    <n v="4.0545338818969726E-5"/>
    <n v="3.8967727651297636E-5"/>
    <n v="1.5050056032086837E-4"/>
    <n v="1.2496063490702405E-3"/>
    <n v="9.3156000474020097E-4"/>
    <n v="2.4374858418661779E-4"/>
  </r>
  <r>
    <x v="320"/>
    <x v="320"/>
    <x v="320"/>
    <x v="320"/>
    <n v="1425749.057"/>
    <x v="320"/>
    <n v="1651334.8409999998"/>
    <x v="320"/>
    <n v="1676773.115"/>
    <x v="320"/>
    <n v="11418726"/>
    <n v="127"/>
    <n v="105"/>
    <x v="1"/>
    <n v="54"/>
    <x v="17"/>
    <n v="59"/>
    <x v="128"/>
    <x v="273"/>
    <n v="69"/>
    <x v="275"/>
    <x v="292"/>
    <x v="320"/>
    <n v="7.0772790558675739E-5"/>
    <n v="3.8464026196402011E-5"/>
    <n v="3.787482778605127E-5"/>
    <n v="3.9393130950114793E-5"/>
    <n v="3.5728671457250512E-5"/>
    <n v="1.5125072066822279E-4"/>
    <n v="1.2076768060537517E-3"/>
    <n v="9.0848606852550408E-4"/>
    <n v="2.4372246080692363E-4"/>
  </r>
  <r>
    <x v="321"/>
    <x v="321"/>
    <x v="321"/>
    <x v="321"/>
    <n v="1379763.4209999999"/>
    <x v="321"/>
    <n v="1550576.9249999998"/>
    <x v="321"/>
    <n v="1651537.3540000001"/>
    <x v="321"/>
    <n v="10951050"/>
    <n v="74"/>
    <n v="93"/>
    <x v="0"/>
    <n v="52"/>
    <x v="54"/>
    <n v="48"/>
    <x v="129"/>
    <x v="274"/>
    <n v="47"/>
    <x v="276"/>
    <x v="118"/>
    <x v="321"/>
    <n v="6.6033799583507352E-5"/>
    <n v="3.2421524123015523E-5"/>
    <n v="3.7687620361983782E-5"/>
    <n v="5.8532316926910871E-5"/>
    <n v="3.0956219730923703E-5"/>
    <n v="1.3890669888770059E-4"/>
    <n v="1.2673040636536519E-3"/>
    <n v="9.3731951449387279E-4"/>
    <n v="2.5002168741810146E-4"/>
  </r>
  <r>
    <x v="322"/>
    <x v="322"/>
    <x v="322"/>
    <x v="322"/>
    <n v="1421581.2210000004"/>
    <x v="322"/>
    <n v="1540725.487"/>
    <x v="322"/>
    <n v="1729472.8600000003"/>
    <x v="322"/>
    <n v="11161098"/>
    <n v="94"/>
    <n v="63"/>
    <x v="16"/>
    <n v="46"/>
    <x v="47"/>
    <n v="41"/>
    <x v="130"/>
    <x v="275"/>
    <n v="60"/>
    <x v="277"/>
    <x v="293"/>
    <x v="322"/>
    <n v="4.4341377222103822E-5"/>
    <n v="3.0982135256514087E-5"/>
    <n v="3.2358334030075082E-5"/>
    <n v="2.7369816262303163E-5"/>
    <n v="2.6610840377433181E-5"/>
    <n v="1.4245539365817373E-4"/>
    <n v="1.0251678653112831E-3"/>
    <n v="7.7780567736144971E-4"/>
    <n v="2.1288228093687556E-4"/>
  </r>
  <r>
    <x v="323"/>
    <x v="323"/>
    <x v="323"/>
    <x v="323"/>
    <n v="1430750"/>
    <x v="323"/>
    <n v="1509164"/>
    <x v="323"/>
    <n v="1768644"/>
    <x v="323"/>
    <n v="11149752"/>
    <n v="101"/>
    <n v="79"/>
    <x v="20"/>
    <n v="58"/>
    <x v="28"/>
    <n v="75"/>
    <x v="131"/>
    <x v="276"/>
    <n v="52"/>
    <x v="278"/>
    <x v="294"/>
    <x v="323"/>
    <n v="5.6122184389081609E-5"/>
    <n v="3.6635111623854654E-5"/>
    <n v="4.0538179276603183E-5"/>
    <n v="4.3282742275149884E-5"/>
    <n v="4.96963881990294E-5"/>
    <n v="1.359064963305246E-4"/>
    <n v="1.0674844683271477E-3"/>
    <n v="8.1590928762381699E-4"/>
    <n v="2.3076746460369701E-4"/>
  </r>
  <r>
    <x v="324"/>
    <x v="324"/>
    <x v="324"/>
    <x v="324"/>
    <n v="477054.06300000008"/>
    <x v="324"/>
    <n v="500837.42099999991"/>
    <x v="324"/>
    <n v="477591.51600000006"/>
    <x v="324"/>
    <n v="3585543"/>
    <n v="106"/>
    <n v="73"/>
    <x v="31"/>
    <n v="68"/>
    <x v="5"/>
    <n v="50"/>
    <x v="18"/>
    <x v="277"/>
    <n v="53"/>
    <x v="279"/>
    <x v="295"/>
    <x v="324"/>
    <n v="1.5074353733545722E-4"/>
    <n v="8.2213317332429425E-5"/>
    <n v="1.4254149639220237E-4"/>
    <n v="9.9809590640207214E-5"/>
    <n v="9.9832795840548846E-5"/>
    <n v="1.8879561404724896E-4"/>
    <n v="1.3672772193884615E-3"/>
    <n v="1.0315227662938842E-3"/>
    <n v="3.25473714859925E-4"/>
  </r>
  <r>
    <x v="325"/>
    <x v="325"/>
    <x v="325"/>
    <x v="325"/>
    <n v="476729.70399999991"/>
    <x v="325"/>
    <n v="511301.52699999994"/>
    <x v="325"/>
    <n v="479441.92399999988"/>
    <x v="325"/>
    <n v="3615270"/>
    <n v="102"/>
    <n v="50"/>
    <x v="42"/>
    <n v="72"/>
    <x v="13"/>
    <n v="44"/>
    <x v="132"/>
    <x v="278"/>
    <n v="60"/>
    <x v="280"/>
    <x v="197"/>
    <x v="325"/>
    <n v="1.0134185493480165E-4"/>
    <n v="8.4899890228403935E-5"/>
    <n v="1.5102897804748498E-4"/>
    <n v="1.4333764539302036E-4"/>
    <n v="8.6054896526839447E-5"/>
    <n v="2.1715670456014566E-4"/>
    <n v="1.286912906681895E-3"/>
    <n v="9.8162708383558702E-4"/>
    <n v="3.1671216810915922E-4"/>
  </r>
  <r>
    <x v="326"/>
    <x v="326"/>
    <x v="326"/>
    <x v="326"/>
    <n v="471822.13599999994"/>
    <x v="326"/>
    <n v="493925.20400000003"/>
    <x v="326"/>
    <n v="466927.03799999994"/>
    <x v="326"/>
    <n v="3516036"/>
    <n v="124"/>
    <n v="56"/>
    <x v="22"/>
    <n v="59"/>
    <x v="8"/>
    <n v="37"/>
    <x v="95"/>
    <x v="279"/>
    <n v="56"/>
    <x v="281"/>
    <x v="296"/>
    <x v="326"/>
    <n v="1.1696497511390531E-4"/>
    <n v="1.2200183419525302E-4"/>
    <n v="1.2504712157040469E-4"/>
    <n v="1.2424932230466226E-4"/>
    <n v="7.4910127485618239E-5"/>
    <n v="1.7513683274238839E-4"/>
    <n v="1.4327720297919438E-3"/>
    <n v="1.1115828337222894E-3"/>
    <n v="3.3816491071194949E-4"/>
  </r>
  <r>
    <x v="327"/>
    <x v="327"/>
    <x v="327"/>
    <x v="327"/>
    <n v="496966.77"/>
    <x v="327"/>
    <n v="512697.97700000007"/>
    <x v="327"/>
    <n v="501376.08300000022"/>
    <x v="327"/>
    <n v="3700163"/>
    <n v="87"/>
    <n v="62"/>
    <x v="10"/>
    <n v="56"/>
    <x v="36"/>
    <n v="56"/>
    <x v="88"/>
    <x v="280"/>
    <n v="41"/>
    <x v="282"/>
    <x v="52"/>
    <x v="327"/>
    <n v="1.2248439524110193E-4"/>
    <n v="9.9843198705417273E-5"/>
    <n v="1.126835904943906E-4"/>
    <n v="1.3764121467008643E-4"/>
    <n v="1.0922609901384493E-4"/>
    <n v="1.8350897765143719E-4"/>
    <n v="8.5165610103503841E-4"/>
    <n v="6.772201706755043E-4"/>
    <n v="2.4998898697165504E-4"/>
  </r>
  <r>
    <x v="328"/>
    <x v="328"/>
    <x v="328"/>
    <x v="328"/>
    <n v="494308.07000000007"/>
    <x v="328"/>
    <n v="495390.609"/>
    <x v="328"/>
    <n v="501812.96100000007"/>
    <x v="328"/>
    <n v="3650821"/>
    <n v="121"/>
    <n v="57"/>
    <x v="26"/>
    <n v="54"/>
    <x v="31"/>
    <n v="58"/>
    <x v="132"/>
    <x v="281"/>
    <n v="40"/>
    <x v="283"/>
    <x v="131"/>
    <x v="328"/>
    <n v="1.137514172079528E-4"/>
    <n v="1.0945755187746435E-4"/>
    <n v="1.0924361400775834E-4"/>
    <n v="1.5381219890300737E-4"/>
    <n v="1.1707932880899646E-4"/>
    <n v="2.0413513562486115E-4"/>
    <n v="1.1059897673707155E-3"/>
    <n v="8.9376898507124167E-4"/>
    <n v="3.0130209068042501E-4"/>
  </r>
  <r>
    <x v="329"/>
    <x v="329"/>
    <x v="329"/>
    <x v="329"/>
    <n v="493348.7570000001"/>
    <x v="329"/>
    <n v="473207.91800000001"/>
    <x v="329"/>
    <n v="495346.16200000001"/>
    <x v="329"/>
    <n v="3585650"/>
    <n v="106"/>
    <n v="53"/>
    <x v="21"/>
    <n v="54"/>
    <x v="44"/>
    <n v="42"/>
    <x v="108"/>
    <x v="32"/>
    <n v="55"/>
    <x v="284"/>
    <x v="297"/>
    <x v="329"/>
    <n v="1.0846584516954929E-4"/>
    <n v="9.5205179596993765E-5"/>
    <n v="1.094560374051981E-4"/>
    <n v="1.4148810719204726E-4"/>
    <n v="8.8755911307468859E-5"/>
    <n v="2.1961236378863889E-4"/>
    <n v="1.0437145569324104E-3"/>
    <n v="8.3678326447654734E-4"/>
    <n v="2.880928144130074E-4"/>
  </r>
  <r>
    <x v="330"/>
    <x v="330"/>
    <x v="330"/>
    <x v="330"/>
    <n v="499350.7460000001"/>
    <x v="330"/>
    <n v="475480.69500000001"/>
    <x v="330"/>
    <n v="521068.375"/>
    <x v="330"/>
    <n v="3652845"/>
    <n v="131"/>
    <n v="62"/>
    <x v="38"/>
    <n v="37"/>
    <x v="18"/>
    <n v="62"/>
    <x v="1"/>
    <x v="19"/>
    <n v="46"/>
    <x v="285"/>
    <x v="298"/>
    <x v="330"/>
    <n v="1.2411877347437593E-4"/>
    <n v="1.3680472722871879E-4"/>
    <n v="7.4096214527333442E-5"/>
    <n v="1.1220030882372041E-4"/>
    <n v="1.3039435807167733E-4"/>
    <n v="1.8281566380481227E-4"/>
    <n v="1.0689576008139046E-3"/>
    <n v="8.915649995637875E-4"/>
    <n v="3.0031386494636374E-4"/>
  </r>
  <r>
    <x v="331"/>
    <x v="331"/>
    <x v="331"/>
    <x v="331"/>
    <n v="492288.56800000003"/>
    <x v="331"/>
    <n v="448923.70700000017"/>
    <x v="331"/>
    <n v="509614.00199999992"/>
    <x v="331"/>
    <n v="3556746"/>
    <n v="120"/>
    <n v="44"/>
    <x v="15"/>
    <n v="44"/>
    <x v="11"/>
    <n v="51"/>
    <x v="51"/>
    <x v="282"/>
    <n v="58"/>
    <x v="286"/>
    <x v="299"/>
    <x v="331"/>
    <n v="9.0151384540661098E-5"/>
    <n v="9.1465932432775515E-5"/>
    <n v="8.9378472018468647E-5"/>
    <n v="1.1938510965592347E-4"/>
    <n v="1.1360504959921839E-4"/>
    <n v="1.5374939234568516E-4"/>
    <n v="7.456624003827902E-4"/>
    <n v="6.6301167864971208E-4"/>
    <n v="2.4235635606253581E-4"/>
  </r>
  <r>
    <x v="332"/>
    <x v="332"/>
    <x v="332"/>
    <x v="332"/>
    <n v="495859"/>
    <x v="332"/>
    <n v="444369"/>
    <x v="332"/>
    <n v="515566"/>
    <x v="332"/>
    <n v="3559968"/>
    <n v="127"/>
    <n v="66"/>
    <x v="13"/>
    <n v="54"/>
    <x v="9"/>
    <n v="57"/>
    <x v="83"/>
    <x v="283"/>
    <n v="48"/>
    <x v="45"/>
    <x v="206"/>
    <x v="332"/>
    <n v="1.3461887560603991E-4"/>
    <n v="1.2923395037416305E-4"/>
    <n v="1.0890192574905366E-4"/>
    <n v="1.0188141003871493E-4"/>
    <n v="1.282717741336592E-4"/>
    <n v="1.4933005108897808E-4"/>
    <n v="9.271363899093424E-4"/>
    <n v="7.9782148579416205E-4"/>
    <n v="2.8202500696635478E-4"/>
  </r>
  <r>
    <x v="333"/>
    <x v="333"/>
    <x v="333"/>
    <x v="333"/>
    <n v="499858.20899999992"/>
    <x v="333"/>
    <n v="547268.30599999987"/>
    <x v="333"/>
    <n v="488309.08600000001"/>
    <x v="333"/>
    <n v="3694697"/>
    <n v="106"/>
    <n v="56"/>
    <x v="16"/>
    <n v="58"/>
    <x v="8"/>
    <n v="81"/>
    <x v="12"/>
    <x v="284"/>
    <n v="53"/>
    <x v="287"/>
    <x v="300"/>
    <x v="333"/>
    <n v="1.1955369895397839E-4"/>
    <n v="9.30710983189617E-5"/>
    <n v="1.1603290484322127E-4"/>
    <n v="1.0981518587404217E-4"/>
    <n v="1.480078402347678E-4"/>
    <n v="1.110634007422278E-4"/>
    <n v="7.9253081930160925E-4"/>
    <n v="6.8017531448367845E-4"/>
    <n v="2.4169776303713134E-4"/>
  </r>
  <r>
    <x v="334"/>
    <x v="334"/>
    <x v="334"/>
    <x v="334"/>
    <n v="508182.65900000004"/>
    <x v="334"/>
    <n v="545179.74500000011"/>
    <x v="334"/>
    <n v="507224.3600000001"/>
    <x v="334"/>
    <n v="3754561"/>
    <n v="121"/>
    <n v="35"/>
    <x v="7"/>
    <n v="58"/>
    <x v="11"/>
    <n v="53"/>
    <x v="92"/>
    <x v="285"/>
    <n v="57"/>
    <x v="288"/>
    <x v="301"/>
    <x v="334"/>
    <n v="7.3412020391929567E-5"/>
    <n v="1.0632214657845597E-4"/>
    <n v="1.1413219040990534E-4"/>
    <n v="1.0347016858533854E-4"/>
    <n v="9.7215643989121398E-5"/>
    <n v="1.156956291840483E-4"/>
    <n v="6.6440026658025635E-4"/>
    <n v="6.1801439305324616E-4"/>
    <n v="2.189337182163241E-4"/>
  </r>
  <r>
    <x v="335"/>
    <x v="335"/>
    <x v="335"/>
    <x v="335"/>
    <n v="512170.59299999994"/>
    <x v="335"/>
    <n v="534242.473"/>
    <x v="335"/>
    <n v="509652.78299999988"/>
    <x v="335"/>
    <n v="3745417"/>
    <n v="100"/>
    <n v="44"/>
    <x v="9"/>
    <n v="41"/>
    <x v="9"/>
    <n v="50"/>
    <x v="25"/>
    <x v="286"/>
    <n v="51"/>
    <x v="289"/>
    <x v="302"/>
    <x v="335"/>
    <n v="9.3181257736982758E-5"/>
    <n v="1.0344152643965915E-4"/>
    <n v="8.0051452700252945E-5"/>
    <n v="9.0718257083106127E-5"/>
    <n v="9.3590462246905632E-5"/>
    <n v="1.0496632914791552E-4"/>
    <n v="6.4749965271944777E-4"/>
    <n v="5.79086128585555E-4"/>
    <n v="2.0398262730157951E-4"/>
  </r>
  <r>
    <x v="336"/>
    <x v="336"/>
    <x v="336"/>
    <x v="336"/>
    <n v="511030.6179999999"/>
    <x v="336"/>
    <n v="514996.74000000005"/>
    <x v="336"/>
    <n v="505093.72000000003"/>
    <x v="336"/>
    <n v="3685999"/>
    <n v="86"/>
    <n v="55"/>
    <x v="12"/>
    <n v="51"/>
    <x v="8"/>
    <n v="62"/>
    <x v="27"/>
    <x v="287"/>
    <n v="44"/>
    <x v="290"/>
    <x v="303"/>
    <x v="336"/>
    <n v="1.1888691867325684E-4"/>
    <n v="1.2376328497672523E-4"/>
    <n v="9.9798325586824248E-5"/>
    <n v="1.1274437579191136E-4"/>
    <n v="1.2038911158932772E-4"/>
    <n v="1.1171817595574233E-4"/>
    <n v="6.3552562086893489E-4"/>
    <n v="5.558432343990646E-4"/>
    <n v="2.1405323224450143E-4"/>
  </r>
  <r>
    <x v="337"/>
    <x v="337"/>
    <x v="337"/>
    <x v="337"/>
    <n v="518663.07499999995"/>
    <x v="337"/>
    <n v="515175.15599999996"/>
    <x v="337"/>
    <n v="538868.74900000007"/>
    <x v="337"/>
    <n v="3766403"/>
    <n v="134"/>
    <n v="63"/>
    <x v="3"/>
    <n v="60"/>
    <x v="20"/>
    <n v="42"/>
    <x v="30"/>
    <x v="95"/>
    <n v="68"/>
    <x v="291"/>
    <x v="304"/>
    <x v="337"/>
    <n v="1.3408891001004424E-4"/>
    <n v="1.1808657611797351E-4"/>
    <n v="1.1568203500895066E-4"/>
    <n v="1.1983917980180417E-4"/>
    <n v="8.1525670465366931E-5"/>
    <n v="1.2721723666816683E-4"/>
    <n v="7.2188264901589232E-4"/>
    <n v="6.8094890018315622E-4"/>
    <n v="2.4904398175128894E-4"/>
  </r>
  <r>
    <x v="338"/>
    <x v="338"/>
    <x v="338"/>
    <x v="338"/>
    <n v="522453.97999999992"/>
    <x v="338"/>
    <n v="510886.11800000002"/>
    <x v="338"/>
    <n v="556875.46600000013"/>
    <x v="338"/>
    <n v="3794733"/>
    <n v="102"/>
    <n v="57"/>
    <x v="46"/>
    <n v="53"/>
    <x v="28"/>
    <n v="51"/>
    <x v="18"/>
    <x v="288"/>
    <n v="80"/>
    <x v="292"/>
    <x v="305"/>
    <x v="338"/>
    <n v="1.2127284041506511E-4"/>
    <n v="1.3241186206530334E-4"/>
    <n v="1.0144434156669648E-4"/>
    <n v="1.1614409975227445E-4"/>
    <n v="9.9826552734791669E-5"/>
    <n v="1.4508773229697823E-4"/>
    <n v="6.0695796571508492E-4"/>
    <n v="5.6194966935845696E-4"/>
    <n v="2.3163685033966816E-4"/>
  </r>
  <r>
    <x v="339"/>
    <x v="339"/>
    <x v="339"/>
    <x v="339"/>
    <n v="521572.04599999991"/>
    <x v="339"/>
    <n v="497180.55999999994"/>
    <x v="339"/>
    <n v="571821.23199999984"/>
    <x v="339"/>
    <n v="3777756"/>
    <n v="88"/>
    <n v="39"/>
    <x v="36"/>
    <n v="61"/>
    <x v="12"/>
    <n v="45"/>
    <x v="45"/>
    <x v="289"/>
    <n v="54"/>
    <x v="293"/>
    <x v="306"/>
    <x v="339"/>
    <n v="8.4041858819128664E-5"/>
    <n v="1.1306626211342716E-4"/>
    <n v="1.1695412065852933E-4"/>
    <n v="1.1541787465730989E-4"/>
    <n v="9.0510377155534816E-5"/>
    <n v="1.3358114469140284E-4"/>
    <n v="6.5230176692704562E-4"/>
    <n v="5.7960162682685215E-4"/>
    <n v="2.2261893039148109E-4"/>
  </r>
  <r>
    <x v="340"/>
    <x v="340"/>
    <x v="340"/>
    <x v="340"/>
    <n v="546719.34000000008"/>
    <x v="340"/>
    <n v="514357.321"/>
    <x v="340"/>
    <n v="633154.89499999979"/>
    <x v="340"/>
    <n v="3966871"/>
    <n v="143"/>
    <n v="54"/>
    <x v="28"/>
    <n v="54"/>
    <x v="20"/>
    <n v="55"/>
    <x v="11"/>
    <x v="285"/>
    <n v="54"/>
    <x v="294"/>
    <x v="307"/>
    <x v="340"/>
    <n v="1.1269491995092012E-4"/>
    <n v="7.8540293305780098E-5"/>
    <n v="9.8770970860478414E-5"/>
    <n v="1.1412498276011567E-4"/>
    <n v="1.0692955607800126E-4"/>
    <n v="1.062036671712639E-4"/>
    <n v="5.3225522326570674E-4"/>
    <n v="5.5574254105112124E-4"/>
    <n v="2.1503094000283851E-4"/>
  </r>
  <r>
    <x v="341"/>
    <x v="341"/>
    <x v="341"/>
    <x v="341"/>
    <n v="547051"/>
    <x v="341"/>
    <n v="501461"/>
    <x v="341"/>
    <n v="630248"/>
    <x v="341"/>
    <n v="3916510"/>
    <n v="112"/>
    <n v="45"/>
    <x v="14"/>
    <n v="44"/>
    <x v="4"/>
    <n v="36"/>
    <x v="72"/>
    <x v="290"/>
    <n v="45"/>
    <x v="295"/>
    <x v="304"/>
    <x v="341"/>
    <n v="9.5124348662445967E-5"/>
    <n v="1.1638103149712157E-4"/>
    <n v="8.0431257780353205E-5"/>
    <n v="1.1621938345617077E-4"/>
    <n v="7.1790228951005156E-5"/>
    <n v="1.1647111611788404E-4"/>
    <n v="7.5684492453764231E-4"/>
    <n v="6.8762623019718173E-4"/>
    <n v="2.3949894165979405E-4"/>
  </r>
  <r>
    <x v="342"/>
    <x v="342"/>
    <x v="342"/>
    <x v="342"/>
    <n v="1500928.5100000002"/>
    <x v="342"/>
    <n v="1915532.784"/>
    <x v="342"/>
    <n v="1915620.656"/>
    <x v="342"/>
    <n v="12516596"/>
    <n v="114"/>
    <n v="94"/>
    <x v="15"/>
    <n v="38"/>
    <x v="41"/>
    <n v="49"/>
    <x v="133"/>
    <x v="291"/>
    <n v="44"/>
    <x v="296"/>
    <x v="308"/>
    <x v="342"/>
    <n v="6.0813523923650546E-5"/>
    <n v="2.6776832391699445E-5"/>
    <n v="2.5317661532060574E-5"/>
    <n v="2.9514577511123564E-5"/>
    <n v="2.5580350495322038E-5"/>
    <n v="1.2316421314861482E-4"/>
    <n v="1.1421885607397627E-3"/>
    <n v="8.6712109248684392E-4"/>
    <n v="2.2394267578820952E-4"/>
  </r>
  <r>
    <x v="343"/>
    <x v="343"/>
    <x v="343"/>
    <x v="343"/>
    <n v="1478699.139"/>
    <x v="343"/>
    <n v="1923625.3540000001"/>
    <x v="343"/>
    <n v="1919785.4130000004"/>
    <x v="343"/>
    <n v="12554832"/>
    <n v="127"/>
    <n v="56"/>
    <x v="36"/>
    <n v="48"/>
    <x v="5"/>
    <n v="56"/>
    <x v="134"/>
    <x v="292"/>
    <n v="62"/>
    <x v="297"/>
    <x v="309"/>
    <x v="343"/>
    <n v="3.6028631572636652E-5"/>
    <n v="3.1938817471978854E-5"/>
    <n v="3.246096432602305E-5"/>
    <n v="2.7324203636961163E-5"/>
    <n v="2.9111697807243601E-5"/>
    <n v="8.7663400483698061E-5"/>
    <n v="1.0662650034418194E-3"/>
    <n v="8.2184807143109067E-4"/>
    <n v="2.0956074919998928E-4"/>
  </r>
  <r>
    <x v="344"/>
    <x v="344"/>
    <x v="344"/>
    <x v="344"/>
    <n v="1482769.2370000004"/>
    <x v="344"/>
    <n v="1907256.196"/>
    <x v="344"/>
    <n v="1916881.55"/>
    <x v="344"/>
    <n v="12505696"/>
    <n v="72"/>
    <n v="86"/>
    <x v="23"/>
    <n v="59"/>
    <x v="4"/>
    <n v="61"/>
    <x v="135"/>
    <x v="293"/>
    <n v="63"/>
    <x v="298"/>
    <x v="310"/>
    <x v="344"/>
    <n v="5.6171404097790401E-5"/>
    <n v="2.9100283378388364E-5"/>
    <n v="3.9790412781540587E-5"/>
    <n v="3.6743286302551508E-5"/>
    <n v="3.1983118014209348E-5"/>
    <n v="1.1431420380736969E-4"/>
    <n v="1.2655972404763351E-3"/>
    <n v="9.4732120720396763E-4"/>
    <n v="2.4436864609534727E-4"/>
  </r>
  <r>
    <x v="345"/>
    <x v="345"/>
    <x v="345"/>
    <x v="345"/>
    <n v="1513076.6430000006"/>
    <x v="345"/>
    <n v="1911483.2229999995"/>
    <x v="345"/>
    <n v="1959631.0050000001"/>
    <x v="345"/>
    <n v="12620483"/>
    <n v="89"/>
    <n v="50"/>
    <x v="49"/>
    <n v="65"/>
    <x v="11"/>
    <n v="63"/>
    <x v="136"/>
    <x v="294"/>
    <n v="55"/>
    <x v="299"/>
    <x v="311"/>
    <x v="345"/>
    <n v="3.2599946315582018E-5"/>
    <n v="4.1443269137175785E-5"/>
    <n v="4.2958828490752122E-5"/>
    <n v="3.2370009345950022E-5"/>
    <n v="3.2958698900387899E-5"/>
    <n v="6.3789939921067703E-5"/>
    <n v="1.0777539213307149E-3"/>
    <n v="8.206393160801336E-4"/>
    <n v="2.1092695105250726E-4"/>
  </r>
  <r>
    <x v="346"/>
    <x v="346"/>
    <x v="346"/>
    <x v="346"/>
    <n v="1536398.372"/>
    <x v="346"/>
    <n v="1880276.4209999999"/>
    <x v="346"/>
    <n v="1975531.5000000002"/>
    <x v="346"/>
    <n v="12582017"/>
    <n v="93"/>
    <n v="67"/>
    <x v="10"/>
    <n v="50"/>
    <x v="31"/>
    <n v="51"/>
    <x v="137"/>
    <x v="295"/>
    <n v="66"/>
    <x v="300"/>
    <x v="312"/>
    <x v="346"/>
    <n v="4.4126478000985775E-5"/>
    <n v="3.0420652390348253E-5"/>
    <n v="3.2543642919194658E-5"/>
    <n v="4.4058255347465073E-5"/>
    <n v="2.7123671514678855E-5"/>
    <n v="1.1151209878696838E-4"/>
    <n v="1.2837051699757761E-3"/>
    <n v="9.7735062166778549E-4"/>
    <n v="2.518674072686438E-4"/>
  </r>
  <r>
    <x v="347"/>
    <x v="347"/>
    <x v="347"/>
    <x v="347"/>
    <n v="1554535.5030000003"/>
    <x v="347"/>
    <n v="1840690.8940000003"/>
    <x v="347"/>
    <n v="2002341.2350000006"/>
    <x v="347"/>
    <n v="12509418"/>
    <n v="108"/>
    <n v="93"/>
    <x v="20"/>
    <n v="51"/>
    <x v="55"/>
    <n v="57"/>
    <x v="138"/>
    <x v="296"/>
    <n v="55"/>
    <x v="301"/>
    <x v="313"/>
    <x v="347"/>
    <n v="6.2005272845729083E-5"/>
    <n v="3.2262722193558391E-5"/>
    <n v="3.2807227561916928E-5"/>
    <n v="1.636390615862998E-5"/>
    <n v="3.0966633336319419E-5"/>
    <n v="1.2708678643819053E-4"/>
    <n v="1.0802354574693655E-3"/>
    <n v="8.3804027732942502E-4"/>
    <n v="2.2543015190634768E-4"/>
  </r>
  <r>
    <x v="348"/>
    <x v="348"/>
    <x v="348"/>
    <x v="348"/>
    <n v="1569216.2610000006"/>
    <x v="348"/>
    <n v="1788497.4560000005"/>
    <x v="348"/>
    <n v="2008134.3689999995"/>
    <x v="348"/>
    <n v="12416464"/>
    <n v="132"/>
    <n v="85"/>
    <x v="0"/>
    <n v="53"/>
    <x v="2"/>
    <n v="47"/>
    <x v="139"/>
    <x v="297"/>
    <n v="54"/>
    <x v="302"/>
    <x v="314"/>
    <x v="348"/>
    <n v="5.7384206163975551E-5"/>
    <n v="2.8206150610284573E-5"/>
    <n v="3.377482206705222E-5"/>
    <n v="3.1530367038381308E-5"/>
    <n v="2.6279042132447959E-5"/>
    <n v="1.1704332655856258E-4"/>
    <n v="1.2748150918181914E-3"/>
    <n v="9.93631471523758E-4"/>
    <n v="2.5957470661534555E-4"/>
  </r>
  <r>
    <x v="349"/>
    <x v="349"/>
    <x v="349"/>
    <x v="349"/>
    <n v="1626741.355"/>
    <x v="349"/>
    <n v="1789850.4019999995"/>
    <x v="349"/>
    <n v="2113827.5100000002"/>
    <x v="349"/>
    <n v="12694911"/>
    <n v="82"/>
    <n v="67"/>
    <x v="9"/>
    <n v="54"/>
    <x v="12"/>
    <n v="58"/>
    <x v="140"/>
    <x v="298"/>
    <n v="66"/>
    <x v="303"/>
    <x v="315"/>
    <x v="349"/>
    <n v="4.465083848023548E-5"/>
    <n v="3.0492380040134398E-5"/>
    <n v="3.3195197155358482E-5"/>
    <n v="3.7840702398746165E-5"/>
    <n v="3.2404942857341671E-5"/>
    <n v="9.1648228193530329E-5"/>
    <n v="1.0270469041251146E-3"/>
    <n v="7.9769623119100262E-4"/>
    <n v="2.1796135475073437E-4"/>
  </r>
  <r>
    <x v="350"/>
    <x v="350"/>
    <x v="350"/>
    <x v="350"/>
    <n v="1643229"/>
    <x v="350"/>
    <n v="1763056"/>
    <x v="350"/>
    <n v="2171552"/>
    <x v="350"/>
    <n v="12746614"/>
    <n v="109"/>
    <n v="82"/>
    <x v="20"/>
    <n v="59"/>
    <x v="56"/>
    <n v="54"/>
    <x v="121"/>
    <x v="299"/>
    <n v="67"/>
    <x v="304"/>
    <x v="316"/>
    <x v="350"/>
    <n v="5.4799757009857945E-5"/>
    <n v="3.254353141101652E-5"/>
    <n v="3.5904916478470134E-5"/>
    <n v="1.7383258050454238E-5"/>
    <n v="3.0628635732500841E-5"/>
    <n v="1.0974773778957926E-4"/>
    <n v="1.1019768350009579E-3"/>
    <n v="8.6831765017001956E-4"/>
    <n v="2.3849470926161253E-4"/>
  </r>
  <r>
    <x v="351"/>
    <x v="351"/>
    <x v="351"/>
    <x v="351"/>
    <n v="132592.07399999999"/>
    <x v="351"/>
    <n v="160689.891"/>
    <x v="351"/>
    <n v="149383.14499999999"/>
    <x v="351"/>
    <n v="1057381"/>
    <n v="89"/>
    <n v="85"/>
    <x v="22"/>
    <n v="52"/>
    <x v="6"/>
    <n v="74"/>
    <x v="17"/>
    <x v="300"/>
    <n v="31"/>
    <x v="156"/>
    <x v="317"/>
    <x v="351"/>
    <n v="6.5780259865613094E-4"/>
    <n v="4.0638090913727937E-4"/>
    <n v="3.921803048348124E-4"/>
    <n v="2.7992446752523665E-4"/>
    <n v="4.6051434560995502E-4"/>
    <n v="4.1458295721211131E-4"/>
    <n v="1.4459462612063764E-3"/>
    <n v="1.4491149233655765E-3"/>
    <n v="6.6295876320834207E-4"/>
  </r>
  <r>
    <x v="352"/>
    <x v="352"/>
    <x v="352"/>
    <x v="352"/>
    <n v="127788.056"/>
    <x v="352"/>
    <n v="160827.18800000002"/>
    <x v="352"/>
    <n v="149863.109"/>
    <x v="352"/>
    <n v="1056389"/>
    <n v="118"/>
    <n v="41"/>
    <x v="25"/>
    <n v="54"/>
    <x v="18"/>
    <n v="58"/>
    <x v="27"/>
    <x v="209"/>
    <n v="65"/>
    <x v="305"/>
    <x v="318"/>
    <x v="352"/>
    <n v="3.2148342551818288E-4"/>
    <n v="2.6135965515460354E-4"/>
    <n v="4.2257470447785826E-4"/>
    <n v="3.4033375592122021E-4"/>
    <n v="3.6063554129914894E-4"/>
    <n v="4.398774090986003E-4"/>
    <n v="1.5547522105657104E-3"/>
    <n v="1.6782484938078369E-3"/>
    <n v="6.7683400716970739E-4"/>
  </r>
  <r>
    <x v="353"/>
    <x v="353"/>
    <x v="353"/>
    <x v="353"/>
    <n v="127379.747"/>
    <x v="353"/>
    <n v="160668.035"/>
    <x v="353"/>
    <n v="151001.52799999999"/>
    <x v="353"/>
    <n v="1053959"/>
    <n v="108"/>
    <n v="42"/>
    <x v="10"/>
    <n v="48"/>
    <x v="37"/>
    <n v="63"/>
    <x v="17"/>
    <x v="301"/>
    <n v="48"/>
    <x v="210"/>
    <x v="319"/>
    <x v="353"/>
    <n v="3.32594806565355E-4"/>
    <n v="3.2827032310421534E-4"/>
    <n v="3.7682599573698322E-4"/>
    <n v="5.0655007947559682E-4"/>
    <n v="3.9211284310535074E-4"/>
    <n v="3.8397553188800027E-4"/>
    <n v="1.4039593029813581E-3"/>
    <n v="1.5310687728916314E-3"/>
    <n v="6.5941844037576411E-4"/>
  </r>
  <r>
    <x v="354"/>
    <x v="354"/>
    <x v="354"/>
    <x v="354"/>
    <n v="128129.56299999999"/>
    <x v="354"/>
    <n v="160128.08899999998"/>
    <x v="354"/>
    <n v="152633.95199999999"/>
    <x v="354"/>
    <n v="1052471"/>
    <n v="95"/>
    <n v="57"/>
    <x v="23"/>
    <n v="47"/>
    <x v="41"/>
    <n v="60"/>
    <x v="73"/>
    <x v="14"/>
    <n v="54"/>
    <x v="14"/>
    <x v="320"/>
    <x v="354"/>
    <n v="4.5685930117727273E-4"/>
    <n v="3.1596764617690209E-4"/>
    <n v="3.6681620462562569E-4"/>
    <n v="3.719590053915385E-4"/>
    <n v="3.7470003154786919E-4"/>
    <n v="4.8186182966929294E-4"/>
    <n v="1.1203274091992324E-3"/>
    <n v="1.2711748762588915E-3"/>
    <n v="6.1664406905273398E-4"/>
  </r>
  <r>
    <x v="355"/>
    <x v="355"/>
    <x v="355"/>
    <x v="355"/>
    <n v="129837.633"/>
    <x v="355"/>
    <n v="159528.177"/>
    <x v="355"/>
    <n v="155903.36700000003"/>
    <x v="355"/>
    <n v="1051695"/>
    <n v="100"/>
    <n v="55"/>
    <x v="7"/>
    <n v="57"/>
    <x v="7"/>
    <n v="54"/>
    <x v="17"/>
    <x v="302"/>
    <n v="55"/>
    <x v="236"/>
    <x v="319"/>
    <x v="355"/>
    <n v="4.4638507424662067E-4"/>
    <n v="3.3599873873540114E-4"/>
    <n v="4.3900985163523431E-4"/>
    <n v="3.5899333691164935E-4"/>
    <n v="3.3849819521224769E-4"/>
    <n v="3.6540006500989156E-4"/>
    <n v="1.4303732131712072E-3"/>
    <n v="1.5222803401311554E-3"/>
    <n v="6.6083798059323286E-4"/>
  </r>
  <r>
    <x v="356"/>
    <x v="356"/>
    <x v="356"/>
    <x v="356"/>
    <n v="132136.65400000001"/>
    <x v="356"/>
    <n v="156938.89800000002"/>
    <x v="356"/>
    <n v="158893.87599999999"/>
    <x v="356"/>
    <n v="1053252"/>
    <n v="107"/>
    <n v="41"/>
    <x v="30"/>
    <n v="52"/>
    <x v="18"/>
    <n v="34"/>
    <x v="16"/>
    <x v="101"/>
    <n v="55"/>
    <x v="210"/>
    <x v="321"/>
    <x v="356"/>
    <n v="3.3648572584464375E-4"/>
    <n v="4.2091773157910403E-4"/>
    <n v="3.9353198696858176E-4"/>
    <n v="3.8364620576588021E-4"/>
    <n v="2.1664482440803169E-4"/>
    <n v="4.3739308791639699E-4"/>
    <n v="1.3405173651878188E-3"/>
    <n v="1.4937259333036529E-3"/>
    <n v="6.4467003148344364E-4"/>
  </r>
  <r>
    <x v="357"/>
    <x v="357"/>
    <x v="357"/>
    <x v="357"/>
    <n v="135632.40100000001"/>
    <x v="357"/>
    <n v="153927.08799999999"/>
    <x v="357"/>
    <n v="161790.209"/>
    <x v="357"/>
    <n v="1053763"/>
    <n v="106"/>
    <n v="69"/>
    <x v="20"/>
    <n v="69"/>
    <x v="37"/>
    <n v="45"/>
    <x v="141"/>
    <x v="303"/>
    <n v="52"/>
    <x v="306"/>
    <x v="322"/>
    <x v="357"/>
    <n v="5.6500659186639927E-4"/>
    <n v="3.5168605520414733E-4"/>
    <n v="5.0872799929273531E-4"/>
    <n v="5.5977313514378891E-4"/>
    <n v="2.9234620484732359E-4"/>
    <n v="2.6592099162483997E-4"/>
    <n v="1.6317427465589096E-3"/>
    <n v="1.6948957819577593E-3"/>
    <n v="7.2976561143255167E-4"/>
  </r>
  <r>
    <x v="358"/>
    <x v="358"/>
    <x v="358"/>
    <x v="358"/>
    <n v="138074.07199999999"/>
    <x v="358"/>
    <n v="152607.30099999998"/>
    <x v="358"/>
    <n v="165583.03999999998"/>
    <x v="358"/>
    <n v="1054491"/>
    <n v="133"/>
    <n v="43"/>
    <x v="14"/>
    <n v="46"/>
    <x v="1"/>
    <n v="73"/>
    <x v="12"/>
    <x v="62"/>
    <n v="46"/>
    <x v="65"/>
    <x v="323"/>
    <x v="358"/>
    <n v="3.623849236140618E-4"/>
    <n v="3.711195792778575E-4"/>
    <n v="3.3315451144223519E-4"/>
    <n v="4.290356178696068E-4"/>
    <n v="4.7835194988475691E-4"/>
    <n v="3.5151209289126055E-4"/>
    <n v="9.9647886643463007E-4"/>
    <n v="1.3506173925908829E-3"/>
    <n v="6.3348098750961365E-4"/>
  </r>
  <r>
    <x v="359"/>
    <x v="359"/>
    <x v="359"/>
    <x v="359"/>
    <n v="140547"/>
    <x v="359"/>
    <n v="149424"/>
    <x v="359"/>
    <n v="170144"/>
    <x v="359"/>
    <n v="1056138"/>
    <n v="121"/>
    <n v="56"/>
    <x v="17"/>
    <n v="43"/>
    <x v="31"/>
    <n v="46"/>
    <x v="53"/>
    <x v="304"/>
    <n v="57"/>
    <x v="307"/>
    <x v="324"/>
    <x v="359"/>
    <n v="4.7540621763417489E-4"/>
    <n v="2.524075799937869E-4"/>
    <n v="3.0594747664482343E-4"/>
    <n v="5.541679048437487E-4"/>
    <n v="3.078488060820216E-4"/>
    <n v="2.9730010025235938E-4"/>
    <n v="1.3282866277976302E-3"/>
    <n v="1.5441781812518078E-3"/>
    <n v="6.6279217299254449E-4"/>
  </r>
  <r>
    <x v="360"/>
    <x v="360"/>
    <x v="360"/>
    <x v="360"/>
    <n v="576709.62600000005"/>
    <x v="360"/>
    <n v="622042.08500000008"/>
    <x v="360"/>
    <n v="575792.90799999994"/>
    <x v="360"/>
    <n v="4386090"/>
    <n v="117"/>
    <n v="58"/>
    <x v="22"/>
    <n v="46"/>
    <x v="41"/>
    <n v="57"/>
    <x v="47"/>
    <x v="305"/>
    <n v="55"/>
    <x v="308"/>
    <x v="325"/>
    <x v="360"/>
    <n v="1.0143916731176002E-4"/>
    <n v="9.9627398991210893E-5"/>
    <n v="7.9762844118020667E-5"/>
    <n v="8.4046419964957478E-5"/>
    <n v="9.1633671377717142E-5"/>
    <n v="8.9384027347128668E-5"/>
    <n v="1.0073066061452775E-3"/>
    <n v="7.9972998729060376E-4"/>
    <n v="2.4440902945447994E-4"/>
  </r>
  <r>
    <x v="361"/>
    <x v="361"/>
    <x v="361"/>
    <x v="361"/>
    <n v="568855.67600000009"/>
    <x v="361"/>
    <n v="645360.96499999997"/>
    <x v="361"/>
    <n v="585165.03799999994"/>
    <x v="361"/>
    <n v="4464937"/>
    <n v="101"/>
    <n v="33"/>
    <x v="46"/>
    <n v="57"/>
    <x v="3"/>
    <n v="52"/>
    <x v="73"/>
    <x v="306"/>
    <n v="45"/>
    <x v="124"/>
    <x v="19"/>
    <x v="361"/>
    <n v="5.7126817811912579E-5"/>
    <n v="1.0289139152625162E-4"/>
    <n v="1.0020116244739727E-4"/>
    <n v="7.2085444778129961E-5"/>
    <n v="8.0575062360643403E-5"/>
    <n v="1.1585687389002448E-4"/>
    <n v="1.0373141944273166E-3"/>
    <n v="8.0678216550272137E-4"/>
    <n v="2.3919710401288977E-4"/>
  </r>
  <r>
    <x v="362"/>
    <x v="362"/>
    <x v="362"/>
    <x v="362"/>
    <n v="559427.17000000004"/>
    <x v="362"/>
    <n v="620371.13400000008"/>
    <x v="362"/>
    <n v="587774.95700000005"/>
    <x v="362"/>
    <n v="4364414"/>
    <n v="117"/>
    <n v="83"/>
    <x v="0"/>
    <n v="55"/>
    <x v="36"/>
    <n v="59"/>
    <x v="16"/>
    <x v="307"/>
    <n v="54"/>
    <x v="309"/>
    <x v="326"/>
    <x v="362"/>
    <n v="1.4741217474345048E-4"/>
    <n v="7.6564135177642972E-5"/>
    <n v="9.8314853030824357E-5"/>
    <n v="1.0841737044798829E-4"/>
    <n v="9.5104360545569789E-5"/>
    <n v="1.1099276897649104E-4"/>
    <n v="1.0412148267147079E-3"/>
    <n v="8.3511370544497832E-4"/>
    <n v="2.6372383554814E-4"/>
  </r>
  <r>
    <x v="363"/>
    <x v="363"/>
    <x v="363"/>
    <x v="363"/>
    <n v="580141.74699999997"/>
    <x v="363"/>
    <n v="638782.85700000019"/>
    <x v="363"/>
    <n v="625832.43499999994"/>
    <x v="363"/>
    <n v="4528696"/>
    <n v="99"/>
    <n v="69"/>
    <x v="7"/>
    <n v="56"/>
    <x v="15"/>
    <n v="45"/>
    <x v="89"/>
    <x v="308"/>
    <n v="53"/>
    <x v="132"/>
    <x v="325"/>
    <x v="363"/>
    <n v="1.188343900483411E-4"/>
    <n v="8.2955937967374622E-5"/>
    <n v="9.6528133494244123E-5"/>
    <n v="9.0124771965196688E-5"/>
    <n v="7.0446474113816088E-5"/>
    <n v="1.08558665944406E-4"/>
    <n v="9.2836351634603285E-4"/>
    <n v="7.3992670932365181E-4"/>
    <n v="2.3671273143527409E-4"/>
  </r>
  <r>
    <x v="364"/>
    <x v="364"/>
    <x v="364"/>
    <x v="364"/>
    <n v="584463.67700000014"/>
    <x v="364"/>
    <n v="637271.26600000006"/>
    <x v="364"/>
    <n v="647325.08700000006"/>
    <x v="364"/>
    <n v="4550845"/>
    <n v="104"/>
    <n v="49"/>
    <x v="30"/>
    <n v="55"/>
    <x v="1"/>
    <n v="63"/>
    <x v="52"/>
    <x v="56"/>
    <n v="48"/>
    <x v="310"/>
    <x v="20"/>
    <x v="364"/>
    <n v="8.3987006346251887E-5"/>
    <n v="1.0361500824855886E-4"/>
    <n v="9.4103367179822168E-5"/>
    <n v="9.2857985875000325E-5"/>
    <n v="9.8858999865843625E-5"/>
    <n v="1.1873779984163956E-4"/>
    <n v="8.9290529844705357E-4"/>
    <n v="7.2737512757367834E-4"/>
    <n v="2.3885673979228032E-4"/>
  </r>
  <r>
    <x v="365"/>
    <x v="365"/>
    <x v="365"/>
    <x v="365"/>
    <n v="595364.41300000006"/>
    <x v="365"/>
    <n v="641037.83599999989"/>
    <x v="365"/>
    <n v="681593.68200000026"/>
    <x v="365"/>
    <n v="4630485"/>
    <n v="110"/>
    <n v="51"/>
    <x v="12"/>
    <n v="50"/>
    <x v="9"/>
    <n v="48"/>
    <x v="107"/>
    <x v="309"/>
    <n v="67"/>
    <x v="311"/>
    <x v="327"/>
    <x v="365"/>
    <n v="8.6241852345388852E-5"/>
    <n v="9.3784007801242815E-5"/>
    <n v="8.3982177819553336E-5"/>
    <n v="7.7104983791658556E-5"/>
    <n v="7.487857549799916E-5"/>
    <n v="1.6042107189266158E-4"/>
    <n v="7.9372801463262362E-4"/>
    <n v="6.7054553326774348E-4"/>
    <n v="2.3086134605770239E-4"/>
  </r>
  <r>
    <x v="366"/>
    <x v="366"/>
    <x v="366"/>
    <x v="366"/>
    <n v="589905.19700000004"/>
    <x v="366"/>
    <n v="621604.15099999995"/>
    <x v="366"/>
    <n v="694031.32400000014"/>
    <x v="366"/>
    <n v="4561064"/>
    <n v="135"/>
    <n v="47"/>
    <x v="0"/>
    <n v="53"/>
    <x v="20"/>
    <n v="42"/>
    <x v="3"/>
    <x v="310"/>
    <n v="49"/>
    <x v="312"/>
    <x v="328"/>
    <x v="366"/>
    <n v="8.0426414002238665E-5"/>
    <n v="7.6447311368684005E-5"/>
    <n v="8.9844945034447618E-5"/>
    <n v="1.0354009825902677E-4"/>
    <n v="6.7567116359234231E-5"/>
    <n v="1.2985188271300371E-4"/>
    <n v="9.7546029493043439E-4"/>
    <n v="8.3180455356385264E-4"/>
    <n v="2.6024629340873096E-4"/>
  </r>
  <r>
    <x v="367"/>
    <x v="367"/>
    <x v="367"/>
    <x v="367"/>
    <n v="613150.96800000011"/>
    <x v="367"/>
    <n v="635761.45700000017"/>
    <x v="367"/>
    <n v="754085.36499999999"/>
    <x v="367"/>
    <n v="4731177"/>
    <n v="110"/>
    <n v="78"/>
    <x v="20"/>
    <n v="43"/>
    <x v="4"/>
    <n v="42"/>
    <x v="52"/>
    <x v="54"/>
    <n v="53"/>
    <x v="284"/>
    <x v="141"/>
    <x v="367"/>
    <n v="1.3061871385298737E-4"/>
    <n v="8.6840117401459921E-5"/>
    <n v="7.0129547605965773E-5"/>
    <n v="1.0254969056365813E-4"/>
    <n v="6.6062513758206623E-5"/>
    <n v="1.1066402612891207E-4"/>
    <n v="6.8029433245929655E-4"/>
    <n v="5.9930623963391403E-4"/>
    <n v="2.1622526487594947E-4"/>
  </r>
  <r>
    <x v="368"/>
    <x v="368"/>
    <x v="368"/>
    <x v="368"/>
    <n v="620219"/>
    <x v="368"/>
    <n v="628224"/>
    <x v="368"/>
    <n v="766805"/>
    <x v="368"/>
    <n v="4736687"/>
    <n v="107"/>
    <n v="49"/>
    <x v="26"/>
    <n v="63"/>
    <x v="14"/>
    <n v="44"/>
    <x v="83"/>
    <x v="125"/>
    <n v="78"/>
    <x v="313"/>
    <x v="329"/>
    <x v="368"/>
    <n v="8.1970641127514538E-5"/>
    <n v="8.8782419211892486E-5"/>
    <n v="1.0157702359972849E-4"/>
    <n v="1.0535060162101761E-4"/>
    <n v="7.0038712306438465E-5"/>
    <n v="1.0642517826217359E-4"/>
    <n v="7.2769478550609341E-4"/>
    <n v="6.3376972906105822E-4"/>
    <n v="2.2864082004996319E-4"/>
  </r>
  <r>
    <x v="369"/>
    <x v="369"/>
    <x v="369"/>
    <x v="369"/>
    <n v="96951.753999999986"/>
    <x v="369"/>
    <n v="114736.485"/>
    <x v="369"/>
    <n v="112907.21100000004"/>
    <x v="369"/>
    <n v="786961"/>
    <n v="118"/>
    <n v="61"/>
    <x v="7"/>
    <n v="54"/>
    <x v="17"/>
    <n v="70"/>
    <x v="71"/>
    <x v="206"/>
    <n v="53"/>
    <x v="154"/>
    <x v="61"/>
    <x v="369"/>
    <n v="5.8539611168578558E-4"/>
    <n v="4.5189340701494375E-4"/>
    <n v="5.5697806147993992E-4"/>
    <n v="5.7856293727476856E-4"/>
    <n v="6.1009364196576183E-4"/>
    <n v="6.7012734291250358E-4"/>
    <n v="1.7447955560606304E-3"/>
    <n v="1.870186795978941E-3"/>
    <n v="9.1618263166789711E-4"/>
  </r>
  <r>
    <x v="370"/>
    <x v="370"/>
    <x v="370"/>
    <x v="370"/>
    <n v="88234.466000000015"/>
    <x v="370"/>
    <n v="101441.99799999999"/>
    <x v="370"/>
    <n v="96357.38999999997"/>
    <x v="370"/>
    <n v="696942"/>
    <n v="110"/>
    <n v="57"/>
    <x v="23"/>
    <n v="41"/>
    <x v="7"/>
    <n v="58"/>
    <x v="53"/>
    <x v="105"/>
    <n v="58"/>
    <x v="314"/>
    <x v="9"/>
    <x v="370"/>
    <n v="5.9725541020931832E-4"/>
    <n v="5.0298066837195521E-4"/>
    <n v="4.6467102775915245E-4"/>
    <n v="5.6058831501307345E-4"/>
    <n v="5.7175530000897661E-4"/>
    <n v="5.5259896546277023E-4"/>
    <n v="1.9822039596547815E-3"/>
    <n v="2.0525958245154684E-3"/>
    <n v="9.4268963557943123E-4"/>
  </r>
  <r>
    <x v="371"/>
    <x v="371"/>
    <x v="371"/>
    <x v="371"/>
    <n v="97337.492999999988"/>
    <x v="371"/>
    <n v="111621.889"/>
    <x v="371"/>
    <n v="106939.12699999999"/>
    <x v="371"/>
    <n v="765863"/>
    <n v="113"/>
    <n v="50"/>
    <x v="12"/>
    <n v="49"/>
    <x v="36"/>
    <n v="57"/>
    <x v="41"/>
    <x v="311"/>
    <n v="52"/>
    <x v="315"/>
    <x v="330"/>
    <x v="371"/>
    <n v="4.765901719423913E-4"/>
    <n v="5.6509184062501761E-4"/>
    <n v="5.0340314394577645E-4"/>
    <n v="6.8471341542800817E-4"/>
    <n v="5.106525298098118E-4"/>
    <n v="5.914220216927126E-4"/>
    <n v="1.9450317749461338E-3"/>
    <n v="1.9762526585215671E-3"/>
    <n v="9.2183588970873385E-4"/>
  </r>
  <r>
    <x v="372"/>
    <x v="372"/>
    <x v="372"/>
    <x v="372"/>
    <n v="94557.155999999988"/>
    <x v="372"/>
    <n v="104839.80900000002"/>
    <x v="372"/>
    <n v="105108.76999999999"/>
    <x v="372"/>
    <n v="730225"/>
    <n v="134"/>
    <n v="54"/>
    <x v="36"/>
    <n v="51"/>
    <x v="12"/>
    <n v="56"/>
    <x v="9"/>
    <x v="13"/>
    <n v="51"/>
    <x v="316"/>
    <x v="331"/>
    <x v="372"/>
    <n v="5.6138321580827689E-4"/>
    <n v="5.3615372147601168E-4"/>
    <n v="5.3935632328028151E-4"/>
    <n v="6.7456798003790027E-4"/>
    <n v="5.3414824515752397E-4"/>
    <n v="5.2505026546373855E-4"/>
    <n v="1.5983442675620695E-3"/>
    <n v="1.9320409335754861E-3"/>
    <n v="9.2300318395015235E-4"/>
  </r>
  <r>
    <x v="373"/>
    <x v="373"/>
    <x v="373"/>
    <x v="373"/>
    <n v="88408.648999999961"/>
    <x v="373"/>
    <n v="94218.459999999992"/>
    <x v="373"/>
    <n v="100567.42199999999"/>
    <x v="373"/>
    <n v="677707"/>
    <n v="76"/>
    <n v="66"/>
    <x v="10"/>
    <n v="63"/>
    <x v="1"/>
    <n v="70"/>
    <x v="41"/>
    <x v="70"/>
    <n v="61"/>
    <x v="317"/>
    <x v="332"/>
    <x v="373"/>
    <n v="7.2890611954237066E-4"/>
    <n v="5.7930046845187033E-4"/>
    <n v="7.1259996292896666E-4"/>
    <n v="6.7731603986606961E-4"/>
    <n v="7.4295419390212926E-4"/>
    <n v="6.1526022744754362E-4"/>
    <n v="1.8395619209568682E-3"/>
    <n v="1.7702360807184787E-3"/>
    <n v="1.0048590320005549E-3"/>
  </r>
  <r>
    <x v="374"/>
    <x v="374"/>
    <x v="374"/>
    <x v="374"/>
    <n v="78221.869000000021"/>
    <x v="374"/>
    <n v="82043.096000000005"/>
    <x v="374"/>
    <n v="87707.675000000003"/>
    <x v="374"/>
    <n v="595696"/>
    <n v="116"/>
    <n v="46"/>
    <x v="13"/>
    <n v="57"/>
    <x v="2"/>
    <n v="54"/>
    <x v="28"/>
    <x v="312"/>
    <n v="58"/>
    <x v="105"/>
    <x v="282"/>
    <x v="374"/>
    <n v="5.7387542654070787E-4"/>
    <n v="7.7153587159899182E-4"/>
    <n v="7.2869647233818953E-4"/>
    <n v="6.7531197221944736E-4"/>
    <n v="6.5819066603727385E-4"/>
    <n v="7.4810736184935107E-4"/>
    <n v="2.1320825115931988E-3"/>
    <n v="2.3476890255765613E-3"/>
    <n v="1.1482366844833606E-3"/>
  </r>
  <r>
    <x v="375"/>
    <x v="375"/>
    <x v="375"/>
    <x v="375"/>
    <n v="72241.697999999989"/>
    <x v="375"/>
    <n v="72214.653999999995"/>
    <x v="375"/>
    <n v="85756.95699999998"/>
    <x v="375"/>
    <n v="566542"/>
    <n v="119"/>
    <n v="51"/>
    <x v="42"/>
    <n v="59"/>
    <x v="16"/>
    <n v="57"/>
    <x v="28"/>
    <x v="313"/>
    <n v="64"/>
    <x v="318"/>
    <x v="257"/>
    <x v="375"/>
    <n v="6.5816782724668942E-4"/>
    <n v="5.4717050532108135E-4"/>
    <n v="8.1670284106555757E-4"/>
    <n v="9.9821159474861466E-4"/>
    <n v="7.8931348199771207E-4"/>
    <n v="7.6911434560317943E-4"/>
    <n v="2.6703372882039187E-3"/>
    <n v="2.7736328040612298E-3"/>
    <n v="1.313230087089748E-3"/>
  </r>
  <r>
    <x v="376"/>
    <x v="376"/>
    <x v="376"/>
    <x v="376"/>
    <n v="96452.695999999996"/>
    <x v="376"/>
    <n v="91234.949999999968"/>
    <x v="376"/>
    <n v="105383.202"/>
    <x v="376"/>
    <n v="716943"/>
    <n v="103"/>
    <n v="50"/>
    <x v="36"/>
    <n v="64"/>
    <x v="0"/>
    <n v="47"/>
    <x v="85"/>
    <x v="64"/>
    <n v="69"/>
    <x v="319"/>
    <x v="333"/>
    <x v="376"/>
    <n v="5.1529802343633119E-4"/>
    <n v="5.6345578136370218E-4"/>
    <n v="6.6353769935057079E-4"/>
    <n v="4.7786203759799412E-4"/>
    <n v="5.1515345818680248E-4"/>
    <n v="8.1002695705763598E-4"/>
    <n v="1.7839655318121763E-3"/>
    <n v="1.8738625823159335E-3"/>
    <n v="9.6660403965168778E-4"/>
  </r>
  <r>
    <x v="377"/>
    <x v="377"/>
    <x v="377"/>
    <x v="377"/>
    <n v="96698"/>
    <x v="377"/>
    <n v="89322"/>
    <x v="377"/>
    <n v="111796"/>
    <x v="377"/>
    <n v="718846"/>
    <n v="91"/>
    <n v="41"/>
    <x v="48"/>
    <n v="64"/>
    <x v="2"/>
    <n v="64"/>
    <x v="44"/>
    <x v="314"/>
    <n v="43"/>
    <x v="316"/>
    <x v="65"/>
    <x v="377"/>
    <n v="4.1500916056805645E-4"/>
    <n v="3.7176753594664043E-4"/>
    <n v="6.6185443339055621E-4"/>
    <n v="5.4210544527618547E-4"/>
    <n v="7.1650881081928306E-4"/>
    <n v="6.8338327288019769E-4"/>
    <n v="1.8873662742853053E-3"/>
    <n v="1.8785300191585181E-3"/>
    <n v="9.1813823823183268E-4"/>
  </r>
  <r>
    <x v="378"/>
    <x v="378"/>
    <x v="378"/>
    <x v="378"/>
    <n v="820092.1050000001"/>
    <x v="378"/>
    <n v="879131.15100000007"/>
    <x v="378"/>
    <n v="783543.45"/>
    <x v="378"/>
    <n v="6056214"/>
    <n v="115"/>
    <n v="48"/>
    <x v="23"/>
    <n v="33"/>
    <x v="16"/>
    <n v="49"/>
    <x v="7"/>
    <x v="315"/>
    <n v="72"/>
    <x v="173"/>
    <x v="334"/>
    <x v="378"/>
    <n v="6.0364113465126279E-5"/>
    <n v="6.2537682095674608E-5"/>
    <n v="4.0239382623979774E-5"/>
    <n v="7.4331622823320387E-5"/>
    <n v="5.5736848756028204E-5"/>
    <n v="1.8530076354386231E-4"/>
    <n v="1.3898399635655177E-3"/>
    <n v="1.0121762805739469E-3"/>
    <n v="2.724474399352467E-4"/>
  </r>
  <r>
    <x v="379"/>
    <x v="379"/>
    <x v="379"/>
    <x v="379"/>
    <n v="807300.42499999993"/>
    <x v="379"/>
    <n v="894881.27900000033"/>
    <x v="379"/>
    <n v="800235.03599999996"/>
    <x v="379"/>
    <n v="6137476"/>
    <n v="97"/>
    <n v="53"/>
    <x v="46"/>
    <n v="73"/>
    <x v="44"/>
    <n v="53"/>
    <x v="142"/>
    <x v="90"/>
    <n v="58"/>
    <x v="320"/>
    <x v="335"/>
    <x v="379"/>
    <n v="6.5258560703260166E-5"/>
    <n v="7.8770492483764957E-5"/>
    <n v="9.042482542976489E-5"/>
    <n v="7.2229992570784125E-5"/>
    <n v="5.9225733338868942E-5"/>
    <n v="1.6444730615037539E-4"/>
    <n v="1.3958399092138727E-3"/>
    <n v="1.0137812047449825E-3"/>
    <n v="2.7682389307917457E-4"/>
  </r>
  <r>
    <x v="380"/>
    <x v="380"/>
    <x v="380"/>
    <x v="380"/>
    <n v="813801.62799999991"/>
    <x v="380"/>
    <n v="903745.10700000019"/>
    <x v="380"/>
    <n v="826324.92799999961"/>
    <x v="380"/>
    <n v="6223143"/>
    <n v="108"/>
    <n v="73"/>
    <x v="13"/>
    <n v="46"/>
    <x v="16"/>
    <n v="32"/>
    <x v="93"/>
    <x v="316"/>
    <n v="68"/>
    <x v="321"/>
    <x v="336"/>
    <x v="380"/>
    <n v="8.9218449074879251E-5"/>
    <n v="7.4131594962022464E-5"/>
    <n v="5.6524831626412038E-5"/>
    <n v="7.4892051737559089E-5"/>
    <n v="3.5408213833903496E-5"/>
    <n v="1.5364336437097506E-4"/>
    <n v="1.4425318172175492E-3"/>
    <n v="1.0593796609751043E-3"/>
    <n v="2.8313667225708937E-4"/>
  </r>
  <r>
    <x v="381"/>
    <x v="381"/>
    <x v="381"/>
    <x v="381"/>
    <n v="803754.13699999987"/>
    <x v="381"/>
    <n v="886822.45100000012"/>
    <x v="381"/>
    <n v="822982.28200000024"/>
    <x v="381"/>
    <n v="6144968"/>
    <n v="103"/>
    <n v="37"/>
    <x v="21"/>
    <n v="60"/>
    <x v="6"/>
    <n v="43"/>
    <x v="8"/>
    <x v="317"/>
    <n v="51"/>
    <x v="322"/>
    <x v="337"/>
    <x v="381"/>
    <n v="4.5809334416284162E-5"/>
    <n v="5.8154966512471381E-5"/>
    <n v="7.4649693529353503E-5"/>
    <n v="5.1781835602585177E-5"/>
    <n v="4.8487721472897164E-5"/>
    <n v="1.5047702225835915E-4"/>
    <n v="1.4605417714205415E-3"/>
    <n v="1.0714557695151738E-3"/>
    <n v="2.7697459124278599E-4"/>
  </r>
  <r>
    <x v="382"/>
    <x v="382"/>
    <x v="382"/>
    <x v="382"/>
    <n v="786360.10400000028"/>
    <x v="382"/>
    <n v="857750.67399999977"/>
    <x v="382"/>
    <n v="828946.93299999996"/>
    <x v="382"/>
    <n v="6009613"/>
    <n v="111"/>
    <n v="61"/>
    <x v="10"/>
    <n v="56"/>
    <x v="32"/>
    <n v="66"/>
    <x v="143"/>
    <x v="318"/>
    <n v="43"/>
    <x v="323"/>
    <x v="338"/>
    <x v="382"/>
    <n v="7.78970691650414E-5"/>
    <n v="6.456907701159053E-5"/>
    <n v="7.1214192728170228E-5"/>
    <n v="1.0268518220086809E-4"/>
    <n v="7.6945436477733408E-5"/>
    <n v="2.0014409420453271E-4"/>
    <n v="1.5139690492105362E-3"/>
    <n v="1.1300019083631059E-3"/>
    <n v="3.1249932399973177E-4"/>
  </r>
  <r>
    <x v="383"/>
    <x v="383"/>
    <x v="383"/>
    <x v="383"/>
    <n v="804890.73499999999"/>
    <x v="383"/>
    <n v="861257.15899999999"/>
    <x v="383"/>
    <n v="884234.87100000016"/>
    <x v="383"/>
    <n v="6157257"/>
    <n v="76"/>
    <n v="96"/>
    <x v="2"/>
    <n v="60"/>
    <x v="54"/>
    <n v="47"/>
    <x v="144"/>
    <x v="319"/>
    <n v="55"/>
    <x v="324"/>
    <x v="339"/>
    <x v="383"/>
    <n v="1.1990828754672847E-4"/>
    <n v="5.9729500573787848E-5"/>
    <n v="7.4544279603367528E-5"/>
    <n v="9.832926664438512E-5"/>
    <n v="5.4571389635322612E-5"/>
    <n v="2.1713923262468401E-4"/>
    <n v="1.4113897120892891E-3"/>
    <n v="1.0427901585314653E-3"/>
    <n v="3.0533076660597405E-4"/>
  </r>
  <r>
    <x v="384"/>
    <x v="384"/>
    <x v="384"/>
    <x v="384"/>
    <n v="818031.90100000019"/>
    <x v="384"/>
    <n v="865059.13700000034"/>
    <x v="384"/>
    <n v="904310.522"/>
    <x v="384"/>
    <n v="6231143"/>
    <n v="129"/>
    <n v="73"/>
    <x v="26"/>
    <n v="46"/>
    <x v="8"/>
    <n v="66"/>
    <x v="23"/>
    <x v="320"/>
    <n v="50"/>
    <x v="325"/>
    <x v="340"/>
    <x v="384"/>
    <n v="9.045665208126678E-5"/>
    <n v="6.7593991882654138E-5"/>
    <n v="5.6232525826642536E-5"/>
    <n v="6.814444596548354E-5"/>
    <n v="7.6295361989801131E-5"/>
    <n v="1.4168180913988576E-4"/>
    <n v="1.5901617475595402E-3"/>
    <n v="1.2135419717059042E-3"/>
    <n v="3.2530147358197367E-4"/>
  </r>
  <r>
    <x v="385"/>
    <x v="385"/>
    <x v="385"/>
    <x v="385"/>
    <n v="816032.12899999996"/>
    <x v="385"/>
    <n v="841041.88900000008"/>
    <x v="385"/>
    <n v="912856.67399999965"/>
    <x v="385"/>
    <n v="6148188"/>
    <n v="95"/>
    <n v="69"/>
    <x v="38"/>
    <n v="80"/>
    <x v="2"/>
    <n v="60"/>
    <x v="57"/>
    <x v="321"/>
    <n v="50"/>
    <x v="326"/>
    <x v="341"/>
    <x v="385"/>
    <n v="8.7367153858373286E-5"/>
    <n v="8.419539504857636E-5"/>
    <n v="9.8035355664286602E-5"/>
    <n v="5.9589010134267471E-5"/>
    <n v="7.1340085178563548E-5"/>
    <n v="2.3712925250323974E-4"/>
    <n v="1.3277002124432082E-3"/>
    <n v="1.0105536571970491E-3"/>
    <n v="3.0415465499753749E-4"/>
  </r>
  <r>
    <x v="386"/>
    <x v="386"/>
    <x v="386"/>
    <x v="386"/>
    <n v="847780"/>
    <x v="386"/>
    <n v="849450"/>
    <x v="386"/>
    <n v="944145"/>
    <x v="386"/>
    <n v="6296572"/>
    <n v="91"/>
    <n v="83"/>
    <x v="25"/>
    <n v="54"/>
    <x v="1"/>
    <n v="46"/>
    <x v="69"/>
    <x v="322"/>
    <n v="65"/>
    <x v="327"/>
    <x v="342"/>
    <x v="386"/>
    <n v="1.0321354758641958E-4"/>
    <n v="4.9299535762704902E-5"/>
    <n v="6.3695770129042914E-5"/>
    <n v="6.7393770569140394E-5"/>
    <n v="5.415268703278592E-5"/>
    <n v="2.0992241514503787E-4"/>
    <n v="1.3991494950457821E-3"/>
    <n v="1.0599287625782093E-3"/>
    <n v="3.0588072366995883E-4"/>
  </r>
  <r>
    <x v="387"/>
    <x v="387"/>
    <x v="387"/>
    <x v="387"/>
    <n v="3482930.1059999992"/>
    <x v="387"/>
    <n v="3189718.6149999988"/>
    <x v="387"/>
    <n v="2387470.173"/>
    <x v="387"/>
    <n v="23721521"/>
    <n v="118"/>
    <n v="222"/>
    <x v="23"/>
    <n v="77"/>
    <x v="57"/>
    <n v="57"/>
    <x v="145"/>
    <x v="323"/>
    <n v="56"/>
    <x v="328"/>
    <x v="343"/>
    <x v="387"/>
    <n v="6.2241054486240514E-5"/>
    <n v="1.4536584233654657E-5"/>
    <n v="2.2107822338252808E-5"/>
    <n v="3.1066573427102294E-5"/>
    <n v="1.7869914835732313E-5"/>
    <n v="1.4199373793550717E-4"/>
    <n v="1.052159741473763E-3"/>
    <n v="6.0140460120944696E-4"/>
    <n v="1.4817768219837167E-4"/>
  </r>
  <r>
    <x v="388"/>
    <x v="388"/>
    <x v="388"/>
    <x v="388"/>
    <n v="3447911.9189999974"/>
    <x v="388"/>
    <n v="3283189.3769999999"/>
    <x v="388"/>
    <n v="2426770.3089999999"/>
    <x v="388"/>
    <n v="24014155"/>
    <n v="141"/>
    <n v="158"/>
    <x v="51"/>
    <n v="34"/>
    <x v="30"/>
    <n v="67"/>
    <x v="146"/>
    <x v="324"/>
    <n v="66"/>
    <x v="329"/>
    <x v="344"/>
    <x v="388"/>
    <n v="4.3642071420670789E-5"/>
    <n v="8.0790112524254238E-6"/>
    <n v="9.8610407686577632E-6"/>
    <n v="1.9742434174944669E-5"/>
    <n v="2.0406986106059152E-5"/>
    <n v="1.1224771402129001E-4"/>
    <n v="1.0033912113435208E-3"/>
    <n v="5.973239660469566E-4"/>
    <n v="1.3587819350712111E-4"/>
  </r>
  <r>
    <x v="389"/>
    <x v="389"/>
    <x v="389"/>
    <x v="389"/>
    <n v="3525536.4469999983"/>
    <x v="389"/>
    <n v="3350981.2139999974"/>
    <x v="389"/>
    <n v="2513608.3730000001"/>
    <x v="389"/>
    <n v="24557189"/>
    <n v="92"/>
    <n v="125"/>
    <x v="16"/>
    <n v="52"/>
    <x v="30"/>
    <n v="54"/>
    <x v="147"/>
    <x v="325"/>
    <n v="65"/>
    <x v="330"/>
    <x v="345"/>
    <x v="389"/>
    <n v="3.3805925111486567E-5"/>
    <n v="1.2896961494668487E-5"/>
    <n v="1.4749528414108047E-5"/>
    <n v="1.9554411123753832E-5"/>
    <n v="1.6114682999234516E-5"/>
    <n v="1.1261685304657981E-4"/>
    <n v="9.838445903362688E-4"/>
    <n v="5.8012831810998569E-4"/>
    <n v="1.325477439620634E-4"/>
  </r>
  <r>
    <x v="390"/>
    <x v="390"/>
    <x v="390"/>
    <x v="390"/>
    <n v="3564399.0470000026"/>
    <x v="390"/>
    <n v="3350447.1989999991"/>
    <x v="390"/>
    <n v="2572464.1920000007"/>
    <x v="390"/>
    <n v="24741686"/>
    <n v="127"/>
    <n v="119"/>
    <x v="1"/>
    <n v="47"/>
    <x v="54"/>
    <n v="62"/>
    <x v="148"/>
    <x v="324"/>
    <n v="38"/>
    <x v="331"/>
    <x v="346"/>
    <x v="390"/>
    <n v="3.1942904665953823E-5"/>
    <n v="1.641044758607986E-5"/>
    <n v="1.3185953474978574E-5"/>
    <n v="2.3111649559106263E-5"/>
    <n v="1.8504992413700776E-5"/>
    <n v="9.8808193997780412E-5"/>
    <n v="9.4656322430940155E-4"/>
    <n v="5.7329965360624019E-4"/>
    <n v="1.3014472821294394E-4"/>
  </r>
  <r>
    <x v="391"/>
    <x v="391"/>
    <x v="391"/>
    <x v="391"/>
    <n v="3638288.2570000049"/>
    <x v="391"/>
    <n v="3379632.3059999999"/>
    <x v="391"/>
    <n v="2669332.5370000009"/>
    <x v="391"/>
    <n v="25227175"/>
    <n v="74"/>
    <n v="190"/>
    <x v="0"/>
    <n v="73"/>
    <x v="22"/>
    <n v="56"/>
    <x v="149"/>
    <x v="326"/>
    <n v="59"/>
    <x v="332"/>
    <x v="347"/>
    <x v="391"/>
    <n v="4.996262346101504E-5"/>
    <n v="1.2938267518043047E-5"/>
    <n v="2.0064380511783045E-5"/>
    <n v="2.3400467081643111E-5"/>
    <n v="1.6569849891830215E-5"/>
    <n v="1.3749488900419962E-4"/>
    <n v="9.7702326849507821E-4"/>
    <n v="5.8599697114945846E-4"/>
    <n v="1.4087982502995281E-4"/>
  </r>
  <r>
    <x v="392"/>
    <x v="392"/>
    <x v="392"/>
    <x v="392"/>
    <n v="3711058.8210000014"/>
    <x v="392"/>
    <n v="3394579.001000002"/>
    <x v="392"/>
    <n v="2772676.716"/>
    <x v="392"/>
    <n v="25607357"/>
    <n v="117"/>
    <n v="197"/>
    <x v="2"/>
    <n v="95"/>
    <x v="58"/>
    <n v="44"/>
    <x v="150"/>
    <x v="327"/>
    <n v="38"/>
    <x v="333"/>
    <x v="348"/>
    <x v="392"/>
    <n v="5.1248410552659002E-5"/>
    <n v="1.3357464779600553E-5"/>
    <n v="2.5599163091249737E-5"/>
    <n v="2.9153752599893813E-5"/>
    <n v="1.2961842981718243E-5"/>
    <n v="1.6690583537956396E-4"/>
    <n v="9.204102249906873E-4"/>
    <n v="5.7047760861396771E-4"/>
    <n v="1.426543161014235E-4"/>
  </r>
  <r>
    <x v="393"/>
    <x v="393"/>
    <x v="393"/>
    <x v="393"/>
    <n v="3690611.0039999983"/>
    <x v="393"/>
    <n v="3313122.7770000002"/>
    <x v="393"/>
    <n v="2800369.0309999981"/>
    <x v="393"/>
    <n v="25410595"/>
    <n v="104"/>
    <n v="164"/>
    <x v="26"/>
    <n v="59"/>
    <x v="7"/>
    <n v="48"/>
    <x v="151"/>
    <x v="328"/>
    <n v="50"/>
    <x v="334"/>
    <x v="349"/>
    <x v="393"/>
    <n v="4.3240518286779304E-5"/>
    <n v="1.5327609901791215E-5"/>
    <n v="1.5986512785025019E-5"/>
    <n v="1.3869933333399694E-5"/>
    <n v="1.4487842205311668E-5"/>
    <n v="1.1545798235515125E-4"/>
    <n v="9.1952166714273371E-4"/>
    <n v="5.7341195718651377E-4"/>
    <n v="1.3470758949170612E-4"/>
  </r>
  <r>
    <x v="394"/>
    <x v="394"/>
    <x v="394"/>
    <x v="394"/>
    <n v="3792066.2090000007"/>
    <x v="394"/>
    <n v="3351503.5450000009"/>
    <x v="394"/>
    <n v="2960325.4289999995"/>
    <x v="394"/>
    <n v="26031252"/>
    <n v="128"/>
    <n v="108"/>
    <x v="31"/>
    <n v="55"/>
    <x v="43"/>
    <n v="70"/>
    <x v="152"/>
    <x v="80"/>
    <n v="53"/>
    <x v="335"/>
    <x v="350"/>
    <x v="394"/>
    <n v="2.7925515628104089E-5"/>
    <n v="1.1659614713511804E-5"/>
    <n v="1.4503966167432492E-5"/>
    <n v="2.0670749529139371E-5"/>
    <n v="2.0886148279458251E-5"/>
    <n v="1.1231121438629561E-4"/>
    <n v="7.6342958036320686E-4"/>
    <n v="4.9094237963953472E-4"/>
    <n v="1.1951019489957686E-4"/>
  </r>
  <r>
    <x v="395"/>
    <x v="395"/>
    <x v="395"/>
    <x v="395"/>
    <n v="3872245"/>
    <x v="395"/>
    <n v="3381570"/>
    <x v="395"/>
    <n v="3085403"/>
    <x v="395"/>
    <n v="26458577"/>
    <n v="84"/>
    <n v="160"/>
    <x v="42"/>
    <n v="52"/>
    <x v="43"/>
    <n v="67"/>
    <x v="110"/>
    <x v="329"/>
    <n v="50"/>
    <x v="336"/>
    <x v="351"/>
    <x v="395"/>
    <n v="4.1078558635534596E-5"/>
    <n v="1.1844658098679689E-5"/>
    <n v="1.342890235509375E-5"/>
    <n v="2.0354117024462303E-5"/>
    <n v="1.9813281996232519E-5"/>
    <n v="1.1129364178741685E-4"/>
    <n v="7.4220450294499619E-4"/>
    <n v="4.7528298256688446E-4"/>
    <n v="1.189406369057565E-4"/>
  </r>
  <r>
    <x v="396"/>
    <x v="396"/>
    <x v="396"/>
    <x v="396"/>
    <n v="413122.76900000003"/>
    <x v="396"/>
    <n v="299989.28500000003"/>
    <x v="396"/>
    <n v="231879.217"/>
    <x v="396"/>
    <n v="2632280"/>
    <n v="111"/>
    <n v="54"/>
    <x v="0"/>
    <n v="45"/>
    <x v="2"/>
    <n v="61"/>
    <x v="15"/>
    <x v="228"/>
    <n v="75"/>
    <x v="337"/>
    <x v="352"/>
    <x v="396"/>
    <n v="1.2311450056882664E-4"/>
    <n v="1.0363155496734477E-4"/>
    <n v="1.0892645812993182E-4"/>
    <n v="1.4777928592652867E-4"/>
    <n v="2.0334059598161978E-4"/>
    <n v="2.4619273586554244E-4"/>
    <n v="1.0263964277574735E-3"/>
    <n v="7.1218982533740433E-4"/>
    <n v="2.7770601911650738E-4"/>
  </r>
  <r>
    <x v="397"/>
    <x v="397"/>
    <x v="397"/>
    <x v="397"/>
    <n v="424964.45200000005"/>
    <x v="397"/>
    <n v="300519.783"/>
    <x v="397"/>
    <n v="235119.82700000002"/>
    <x v="397"/>
    <n v="2655575"/>
    <n v="83"/>
    <n v="78"/>
    <x v="3"/>
    <n v="57"/>
    <x v="41"/>
    <n v="33"/>
    <x v="28"/>
    <x v="330"/>
    <n v="61"/>
    <x v="338"/>
    <x v="353"/>
    <x v="397"/>
    <n v="1.729801501507622E-4"/>
    <n v="1.317700265431958E-4"/>
    <n v="1.3412886591276579E-4"/>
    <n v="1.5981049007776304E-4"/>
    <n v="1.0980974254197435E-4"/>
    <n v="2.5159265224917072E-4"/>
    <n v="1.207894730204952E-3"/>
    <n v="7.4851733808046421E-4"/>
    <n v="2.869435056437871E-4"/>
  </r>
  <r>
    <x v="398"/>
    <x v="398"/>
    <x v="398"/>
    <x v="398"/>
    <n v="422653.603"/>
    <x v="398"/>
    <n v="295314.81200000003"/>
    <x v="398"/>
    <n v="239460.573"/>
    <x v="398"/>
    <n v="2633633"/>
    <n v="105"/>
    <n v="49"/>
    <x v="21"/>
    <n v="59"/>
    <x v="14"/>
    <n v="59"/>
    <x v="92"/>
    <x v="331"/>
    <n v="64"/>
    <x v="339"/>
    <x v="354"/>
    <x v="398"/>
    <n v="1.0966927792350811E-4"/>
    <n v="1.1164031735314057E-4"/>
    <n v="1.3959421990305379E-4"/>
    <n v="1.9232255607648871E-4"/>
    <n v="1.9978679565859362E-4"/>
    <n v="2.4331231656103824E-4"/>
    <n v="1.0732455734999014E-3"/>
    <n v="7.4059451613492562E-4"/>
    <n v="2.8781534860779765E-4"/>
  </r>
  <r>
    <x v="399"/>
    <x v="399"/>
    <x v="399"/>
    <x v="399"/>
    <n v="439177.80099999992"/>
    <x v="399"/>
    <n v="303323.64299999998"/>
    <x v="399"/>
    <n v="249139.22500000003"/>
    <x v="399"/>
    <n v="2745765"/>
    <n v="93"/>
    <n v="64"/>
    <x v="16"/>
    <n v="68"/>
    <x v="12"/>
    <n v="61"/>
    <x v="41"/>
    <x v="332"/>
    <n v="48"/>
    <x v="340"/>
    <x v="97"/>
    <x v="399"/>
    <n v="1.3533123254854857E-4"/>
    <n v="1.0483641942977884E-4"/>
    <n v="1.5483478410148514E-4"/>
    <n v="1.7096903084072254E-4"/>
    <n v="2.011053256405733E-4"/>
    <n v="2.2193789233070915E-4"/>
    <n v="1.1278834153875207E-3"/>
    <n v="7.3648808147442322E-4"/>
    <n v="2.8116025952694423E-4"/>
  </r>
  <r>
    <x v="400"/>
    <x v="400"/>
    <x v="400"/>
    <x v="400"/>
    <n v="429738.97000000009"/>
    <x v="400"/>
    <n v="305128.36699999997"/>
    <x v="400"/>
    <n v="269731.99099999998"/>
    <x v="400"/>
    <n v="2748392"/>
    <n v="93"/>
    <n v="62"/>
    <x v="35"/>
    <n v="74"/>
    <x v="23"/>
    <n v="56"/>
    <x v="16"/>
    <x v="333"/>
    <n v="53"/>
    <x v="341"/>
    <x v="355"/>
    <x v="400"/>
    <n v="1.3246013391146968E-4"/>
    <n v="7.6335269370024868E-5"/>
    <n v="1.7219755518099738E-4"/>
    <n v="1.8971272587040263E-4"/>
    <n v="1.8352931440163348E-4"/>
    <n v="2.3682556829462655E-4"/>
    <n v="1.3198286146191686E-3"/>
    <n v="8.6775980140445328E-4"/>
    <n v="3.0999944694934346E-4"/>
  </r>
  <r>
    <x v="401"/>
    <x v="401"/>
    <x v="401"/>
    <x v="401"/>
    <n v="430404.85199999984"/>
    <x v="401"/>
    <n v="299554.223"/>
    <x v="401"/>
    <n v="266879.56599999999"/>
    <x v="401"/>
    <n v="2773794"/>
    <n v="105"/>
    <n v="39"/>
    <x v="11"/>
    <n v="68"/>
    <x v="17"/>
    <n v="41"/>
    <x v="28"/>
    <x v="334"/>
    <n v="58"/>
    <x v="342"/>
    <x v="322"/>
    <x v="401"/>
    <n v="8.1422157313127918E-5"/>
    <n v="1.5350356133341458E-4"/>
    <n v="1.5799078398865267E-4"/>
    <n v="1.5965302243712548E-4"/>
    <n v="1.368700450602561E-4"/>
    <n v="2.205606391500727E-4"/>
    <n v="1.0416683606267556E-3"/>
    <n v="7.4361104052630847E-4"/>
    <n v="2.7723760308083441E-4"/>
  </r>
  <r>
    <x v="402"/>
    <x v="402"/>
    <x v="402"/>
    <x v="402"/>
    <n v="432692.12200000003"/>
    <x v="402"/>
    <n v="300204.391"/>
    <x v="402"/>
    <n v="278662.46000000008"/>
    <x v="402"/>
    <n v="2832328"/>
    <n v="130"/>
    <n v="53"/>
    <x v="21"/>
    <n v="53"/>
    <x v="16"/>
    <n v="61"/>
    <x v="27"/>
    <x v="335"/>
    <n v="43"/>
    <x v="343"/>
    <x v="356"/>
    <x v="402"/>
    <n v="1.086425882016441E-4"/>
    <n v="1.0724673076069819E-4"/>
    <n v="1.2248894145569861E-4"/>
    <n v="1.7588565172507246E-4"/>
    <n v="2.0319489597339034E-4"/>
    <n v="2.0427344974562005E-4"/>
    <n v="1.0370969954115812E-3"/>
    <n v="7.9429408851231149E-4"/>
    <n v="2.8104089639335557E-4"/>
  </r>
  <r>
    <x v="403"/>
    <x v="403"/>
    <x v="403"/>
    <x v="403"/>
    <n v="432217.13099999994"/>
    <x v="403"/>
    <n v="300822.37200000003"/>
    <x v="403"/>
    <n v="290351.79400000005"/>
    <x v="403"/>
    <n v="2875876"/>
    <n v="107"/>
    <n v="48"/>
    <x v="12"/>
    <n v="68"/>
    <x v="13"/>
    <n v="56"/>
    <x v="16"/>
    <x v="336"/>
    <n v="51"/>
    <x v="344"/>
    <x v="303"/>
    <x v="403"/>
    <n v="9.7131829419363773E-5"/>
    <n v="1.3140727663011974E-4"/>
    <n v="1.5732833134742179E-4"/>
    <n v="1.7541785689675955E-4"/>
    <n v="1.8615636738613308E-4"/>
    <n v="2.2113289292629226E-4"/>
    <n v="9.3679462507471173E-4"/>
    <n v="7.0516759559163084E-4"/>
    <n v="2.7435118899424039E-4"/>
  </r>
  <r>
    <x v="404"/>
    <x v="404"/>
    <x v="404"/>
    <x v="404"/>
    <n v="430138"/>
    <x v="404"/>
    <n v="298078"/>
    <x v="404"/>
    <n v="302014"/>
    <x v="404"/>
    <n v="2883735"/>
    <n v="114"/>
    <n v="53"/>
    <x v="2"/>
    <n v="66"/>
    <x v="18"/>
    <n v="55"/>
    <x v="29"/>
    <x v="337"/>
    <n v="33"/>
    <x v="345"/>
    <x v="282"/>
    <x v="404"/>
    <n v="1.0849606036475147E-4"/>
    <n v="1.0734727702897088E-4"/>
    <n v="1.5343912883772186E-4"/>
    <n v="1.3085990661837064E-4"/>
    <n v="1.8451546239574876E-4"/>
    <n v="1.7503491581914517E-4"/>
    <n v="7.1188752839272348E-4"/>
    <n v="6.0375281001972744E-4"/>
    <n v="2.3719239111776914E-4"/>
  </r>
  <r>
    <x v="405"/>
    <x v="405"/>
    <x v="405"/>
    <x v="405"/>
    <n v="67506.609000000011"/>
    <x v="405"/>
    <n v="102428.065"/>
    <x v="405"/>
    <n v="85495.759000000005"/>
    <x v="405"/>
    <n v="620414"/>
    <n v="103"/>
    <n v="49"/>
    <x v="9"/>
    <n v="47"/>
    <x v="4"/>
    <n v="44"/>
    <x v="16"/>
    <x v="338"/>
    <n v="64"/>
    <x v="346"/>
    <x v="320"/>
    <x v="405"/>
    <n v="6.7812230204198384E-4"/>
    <n v="5.4891063459357908E-4"/>
    <n v="6.9622812782671386E-4"/>
    <n v="7.0210400912622869E-4"/>
    <n v="4.2956976684075792E-4"/>
    <n v="7.459436609390666E-4"/>
    <n v="1.9884027229935463E-3"/>
    <n v="2.3134281428160712E-3"/>
    <n v="1.0460756849458588E-3"/>
  </r>
  <r>
    <x v="406"/>
    <x v="406"/>
    <x v="406"/>
    <x v="406"/>
    <n v="62465.757000000005"/>
    <x v="406"/>
    <n v="94816.569000000003"/>
    <x v="406"/>
    <n v="80000.305999999997"/>
    <x v="406"/>
    <n v="572962"/>
    <n v="116"/>
    <n v="61"/>
    <x v="21"/>
    <n v="60"/>
    <x v="34"/>
    <n v="63"/>
    <x v="9"/>
    <x v="339"/>
    <n v="46"/>
    <x v="73"/>
    <x v="14"/>
    <x v="406"/>
    <n v="9.0147732182319204E-4"/>
    <n v="5.7676610282993352E-4"/>
    <n v="9.6052626081198373E-4"/>
    <n v="9.2317986313273433E-4"/>
    <n v="6.6444083206596515E-4"/>
    <n v="6.0999812626745769E-4"/>
    <n v="1.7749932106509694E-3"/>
    <n v="2.3590714921370407E-3"/>
    <n v="1.1431822703774422E-3"/>
  </r>
  <r>
    <x v="407"/>
    <x v="407"/>
    <x v="407"/>
    <x v="407"/>
    <n v="71349.27"/>
    <x v="407"/>
    <n v="101340.74299999999"/>
    <x v="407"/>
    <n v="88586.031000000003"/>
    <x v="407"/>
    <n v="624949"/>
    <n v="97"/>
    <n v="52"/>
    <x v="15"/>
    <n v="45"/>
    <x v="7"/>
    <n v="73"/>
    <x v="72"/>
    <x v="340"/>
    <n v="52"/>
    <x v="347"/>
    <x v="71"/>
    <x v="407"/>
    <n v="7.1221364217838768E-4"/>
    <n v="5.0887450588285479E-4"/>
    <n v="6.3070021599380063E-4"/>
    <n v="5.8771034489953002E-4"/>
    <n v="7.2034206419820709E-4"/>
    <n v="7.0865071301065758E-4"/>
    <n v="1.6819807628586498E-3"/>
    <n v="2.0362832903139515E-3"/>
    <n v="9.9688134551779431E-4"/>
  </r>
  <r>
    <x v="408"/>
    <x v="408"/>
    <x v="408"/>
    <x v="408"/>
    <n v="63068.644999999997"/>
    <x v="408"/>
    <n v="87837.258000000002"/>
    <x v="408"/>
    <n v="82794.581000000006"/>
    <x v="408"/>
    <n v="556475"/>
    <n v="106"/>
    <n v="55"/>
    <x v="52"/>
    <n v="41"/>
    <x v="1"/>
    <n v="47"/>
    <x v="92"/>
    <x v="341"/>
    <n v="55"/>
    <x v="348"/>
    <x v="11"/>
    <x v="408"/>
    <n v="8.3889156190245678E-4"/>
    <n v="1.061604488779791E-3"/>
    <n v="6.5008531576982512E-4"/>
    <n v="7.8437485774127298E-4"/>
    <n v="5.3508045526648841E-4"/>
    <n v="7.0273970099831188E-4"/>
    <n v="1.5822291557946286E-3"/>
    <n v="2.1101685899161666E-3"/>
    <n v="1.1321263309223236E-3"/>
  </r>
  <r>
    <x v="409"/>
    <x v="409"/>
    <x v="409"/>
    <x v="409"/>
    <n v="60855.373999999996"/>
    <x v="409"/>
    <n v="83980.447"/>
    <x v="409"/>
    <n v="79623.159"/>
    <x v="409"/>
    <n v="533260"/>
    <n v="87"/>
    <n v="75"/>
    <x v="4"/>
    <n v="68"/>
    <x v="1"/>
    <n v="49"/>
    <x v="20"/>
    <x v="66"/>
    <n v="58"/>
    <x v="349"/>
    <x v="323"/>
    <x v="409"/>
    <n v="1.2285945252124306E-3"/>
    <n v="8.3137666703012752E-4"/>
    <n v="1.1174033701608671E-3"/>
    <n v="8.2148187267137472E-4"/>
    <n v="5.8346914967004164E-4"/>
    <n v="5.8413230300702736E-4"/>
    <n v="2.0973797334516708E-3"/>
    <n v="2.3820840271700128E-3"/>
    <n v="1.2526722424333345E-3"/>
  </r>
  <r>
    <x v="410"/>
    <x v="410"/>
    <x v="410"/>
    <x v="410"/>
    <n v="58848.715999999993"/>
    <x v="410"/>
    <n v="76996.560999999987"/>
    <x v="410"/>
    <n v="77154.661000000007"/>
    <x v="410"/>
    <n v="501606"/>
    <n v="110"/>
    <n v="45"/>
    <x v="3"/>
    <n v="44"/>
    <x v="29"/>
    <n v="52"/>
    <x v="16"/>
    <x v="71"/>
    <n v="49"/>
    <x v="266"/>
    <x v="71"/>
    <x v="410"/>
    <n v="7.8437637990325223E-4"/>
    <n v="8.2521151534835379E-4"/>
    <n v="7.4767986441709293E-4"/>
    <n v="8.0725008101743031E-4"/>
    <n v="6.7535483825050327E-4"/>
    <n v="8.0715414077338614E-4"/>
    <n v="2.0089518635821625E-3"/>
    <n v="2.589490646994303E-3"/>
    <n v="1.2420106617544446E-3"/>
  </r>
  <r>
    <x v="411"/>
    <x v="411"/>
    <x v="411"/>
    <x v="411"/>
    <n v="70507.982000000004"/>
    <x v="411"/>
    <n v="93308.469000000012"/>
    <x v="411"/>
    <n v="100365.09600000001"/>
    <x v="411"/>
    <n v="620040"/>
    <n v="116"/>
    <n v="26"/>
    <x v="23"/>
    <n v="56"/>
    <x v="27"/>
    <n v="55"/>
    <x v="92"/>
    <x v="14"/>
    <n v="44"/>
    <x v="350"/>
    <x v="223"/>
    <x v="411"/>
    <n v="3.7324215506000794E-4"/>
    <n v="5.696856906649817E-4"/>
    <n v="7.9423631781150674E-4"/>
    <n v="9.3733694386334532E-4"/>
    <n v="5.8944274393785189E-4"/>
    <n v="5.8748293896137703E-4"/>
    <n v="1.7037795689449646E-3"/>
    <n v="2.192406478700175E-3"/>
    <n v="1.0354170698664601E-3"/>
  </r>
  <r>
    <x v="412"/>
    <x v="412"/>
    <x v="412"/>
    <x v="412"/>
    <n v="58373.611999999994"/>
    <x v="412"/>
    <n v="73142.39499999999"/>
    <x v="412"/>
    <n v="84887.736999999994"/>
    <x v="412"/>
    <n v="502438"/>
    <n v="113"/>
    <n v="61"/>
    <x v="37"/>
    <n v="51"/>
    <x v="29"/>
    <n v="58"/>
    <x v="11"/>
    <x v="8"/>
    <n v="51"/>
    <x v="69"/>
    <x v="357"/>
    <x v="412"/>
    <n v="1.121000850141317E-3"/>
    <n v="9.248407521400112E-4"/>
    <n v="8.7368244404680668E-4"/>
    <n v="8.5908988543510409E-4"/>
    <n v="7.9297376029319254E-4"/>
    <n v="7.5301235657608133E-4"/>
    <n v="1.8141607426759416E-3"/>
    <n v="2.4463500095943651E-3"/>
    <n v="1.3195657971729845E-3"/>
  </r>
  <r>
    <x v="413"/>
    <x v="413"/>
    <x v="413"/>
    <x v="413"/>
    <n v="67970"/>
    <x v="413"/>
    <n v="83777"/>
    <x v="413"/>
    <n v="102353"/>
    <x v="413"/>
    <n v="588418"/>
    <n v="98"/>
    <n v="39"/>
    <x v="4"/>
    <n v="46"/>
    <x v="13"/>
    <n v="50"/>
    <x v="9"/>
    <x v="67"/>
    <n v="70"/>
    <x v="12"/>
    <x v="9"/>
    <x v="413"/>
    <n v="6.0985144644253324E-4"/>
    <n v="7.6841234188438354E-4"/>
    <n v="6.767691628659703E-4"/>
    <n v="9.8501581995104771E-4"/>
    <n v="5.9682251691991833E-4"/>
    <n v="5.1985974847636846E-4"/>
    <n v="1.719539241644114E-3"/>
    <n v="2.096115301641702E-3"/>
    <n v="1.1165531985765221E-3"/>
  </r>
  <r>
    <x v="414"/>
    <x v="414"/>
    <x v="414"/>
    <x v="414"/>
    <n v="1039711.3879999997"/>
    <x v="414"/>
    <n v="1134156.0450000002"/>
    <x v="414"/>
    <n v="898493.43000000017"/>
    <x v="414"/>
    <n v="7678761"/>
    <n v="111"/>
    <n v="45"/>
    <x v="36"/>
    <n v="55"/>
    <x v="38"/>
    <n v="48"/>
    <x v="153"/>
    <x v="342"/>
    <n v="41"/>
    <x v="351"/>
    <x v="358"/>
    <x v="414"/>
    <n v="4.5392541535360745E-5"/>
    <n v="5.0562964251756744E-5"/>
    <n v="5.2899295549506875E-5"/>
    <n v="3.6811275787395366E-5"/>
    <n v="4.2322218544450812E-5"/>
    <n v="9.2076870956510638E-5"/>
    <n v="1.1530412637519229E-3"/>
    <n v="8.0864497056418432E-4"/>
    <n v="1.969067665994553E-4"/>
  </r>
  <r>
    <x v="415"/>
    <x v="415"/>
    <x v="415"/>
    <x v="415"/>
    <n v="1012992.3089999998"/>
    <x v="415"/>
    <n v="1138121.2490000001"/>
    <x v="415"/>
    <n v="879672.44299999962"/>
    <x v="415"/>
    <n v="7512499"/>
    <n v="85"/>
    <n v="69"/>
    <x v="4"/>
    <n v="52"/>
    <x v="0"/>
    <n v="57"/>
    <x v="27"/>
    <x v="343"/>
    <n v="59"/>
    <x v="352"/>
    <x v="8"/>
    <x v="415"/>
    <n v="7.0916062513031206E-5"/>
    <n v="6.1450615287710162E-5"/>
    <n v="5.1333064958146695E-5"/>
    <n v="3.6336286371214623E-5"/>
    <n v="5.0082537383501568E-5"/>
    <n v="6.2662831616274085E-5"/>
    <n v="1.1868053936526467E-3"/>
    <n v="8.2576922264544414E-4"/>
    <n v="2.0299503534043731E-4"/>
  </r>
  <r>
    <x v="416"/>
    <x v="416"/>
    <x v="416"/>
    <x v="416"/>
    <n v="1053548.8579999998"/>
    <x v="416"/>
    <n v="1169901.5619999999"/>
    <x v="416"/>
    <n v="925808.35799999943"/>
    <x v="416"/>
    <n v="7752924"/>
    <n v="77"/>
    <n v="54"/>
    <x v="20"/>
    <n v="47"/>
    <x v="36"/>
    <n v="66"/>
    <x v="154"/>
    <x v="344"/>
    <n v="43"/>
    <x v="206"/>
    <x v="337"/>
    <x v="416"/>
    <n v="5.4085387846917188E-5"/>
    <n v="5.0116651655074126E-5"/>
    <n v="4.4611125191879816E-5"/>
    <n v="5.7022837491639139E-5"/>
    <n v="5.6415002888935376E-5"/>
    <n v="1.0263212386470178E-4"/>
    <n v="1.3004851269662018E-3"/>
    <n v="8.9851554689351378E-4"/>
    <n v="2.1953007665237011E-4"/>
  </r>
  <r>
    <x v="417"/>
    <x v="417"/>
    <x v="417"/>
    <x v="417"/>
    <n v="1021144.6569999997"/>
    <x v="417"/>
    <n v="1119139.4890000001"/>
    <x v="417"/>
    <n v="899007.12299999967"/>
    <x v="417"/>
    <n v="7438015"/>
    <n v="118"/>
    <n v="50"/>
    <x v="53"/>
    <n v="57"/>
    <x v="31"/>
    <n v="62"/>
    <x v="83"/>
    <x v="345"/>
    <n v="56"/>
    <x v="353"/>
    <x v="359"/>
    <x v="417"/>
    <n v="5.2222380644036137E-5"/>
    <n v="8.1720822078012607E-5"/>
    <n v="5.5819711349672196E-5"/>
    <n v="6.6239824469764338E-5"/>
    <n v="5.5399707194140477E-5"/>
    <n v="7.4653178215807608E-5"/>
    <n v="1.2324707687549662E-3"/>
    <n v="8.9300629309182881E-4"/>
    <n v="2.2465671284610208E-4"/>
  </r>
  <r>
    <x v="418"/>
    <x v="418"/>
    <x v="418"/>
    <x v="418"/>
    <n v="1057765.081"/>
    <x v="418"/>
    <n v="1138679.5030000003"/>
    <x v="418"/>
    <n v="951827.74099999957"/>
    <x v="418"/>
    <n v="7636698"/>
    <n v="110"/>
    <n v="58"/>
    <x v="10"/>
    <n v="68"/>
    <x v="7"/>
    <n v="56"/>
    <x v="45"/>
    <x v="346"/>
    <n v="58"/>
    <x v="354"/>
    <x v="360"/>
    <x v="418"/>
    <n v="5.8741098790394091E-5"/>
    <n v="5.0930352386598873E-5"/>
    <n v="6.428648593288173E-5"/>
    <n v="4.5718699920075421E-5"/>
    <n v="4.9179773459046788E-5"/>
    <n v="7.3661557476486223E-5"/>
    <n v="1.2880481910644381E-3"/>
    <n v="9.2772422167581724E-4"/>
    <n v="2.2850189964301326E-4"/>
  </r>
  <r>
    <x v="419"/>
    <x v="419"/>
    <x v="419"/>
    <x v="419"/>
    <n v="1065962.8969999996"/>
    <x v="419"/>
    <n v="1114295.1609999998"/>
    <x v="419"/>
    <n v="959792.52100000042"/>
    <x v="419"/>
    <n v="7602430"/>
    <n v="110"/>
    <n v="74"/>
    <x v="50"/>
    <n v="66"/>
    <x v="3"/>
    <n v="47"/>
    <x v="8"/>
    <x v="347"/>
    <n v="52"/>
    <x v="355"/>
    <x v="361"/>
    <x v="419"/>
    <n v="7.6221067658220891E-5"/>
    <n v="6.7240783057028115E-5"/>
    <n v="6.1915851091766486E-5"/>
    <n v="4.2866447005547729E-5"/>
    <n v="4.2179129592397113E-5"/>
    <n v="1.2260650142225586E-4"/>
    <n v="1.2804850768367254E-3"/>
    <n v="9.3114830012956402E-4"/>
    <n v="2.3768716055261278E-4"/>
  </r>
  <r>
    <x v="420"/>
    <x v="420"/>
    <x v="420"/>
    <x v="420"/>
    <n v="1106819.0020000006"/>
    <x v="420"/>
    <n v="1127263.9180000001"/>
    <x v="420"/>
    <n v="1026237.8610000003"/>
    <x v="420"/>
    <n v="7832482"/>
    <n v="89"/>
    <n v="57"/>
    <x v="9"/>
    <n v="53"/>
    <x v="7"/>
    <n v="53"/>
    <x v="7"/>
    <x v="348"/>
    <n v="36"/>
    <x v="356"/>
    <x v="362"/>
    <x v="420"/>
    <n v="5.7106094901048498E-5"/>
    <n v="4.8453146122179411E-5"/>
    <n v="4.7884974782895872E-5"/>
    <n v="4.5980193464576069E-5"/>
    <n v="4.7016496451011212E-5"/>
    <n v="1.3351144353284807E-4"/>
    <n v="1.1751661538045707E-3"/>
    <n v="8.5176814695292859E-4"/>
    <n v="2.199813545693434E-4"/>
  </r>
  <r>
    <x v="421"/>
    <x v="421"/>
    <x v="421"/>
    <x v="421"/>
    <n v="1108545.5410000004"/>
    <x v="421"/>
    <n v="1113459.6170000001"/>
    <x v="421"/>
    <n v="1047533.6899999998"/>
    <x v="421"/>
    <n v="7859259"/>
    <n v="119"/>
    <n v="57"/>
    <x v="15"/>
    <n v="42"/>
    <x v="7"/>
    <n v="53"/>
    <x v="155"/>
    <x v="349"/>
    <n v="47"/>
    <x v="357"/>
    <x v="363"/>
    <x v="421"/>
    <n v="5.7411037364798263E-5"/>
    <n v="4.2336359694011862E-5"/>
    <n v="3.7887482693866145E-5"/>
    <n v="4.6025350014876268E-5"/>
    <n v="4.7599391294313997E-5"/>
    <n v="1.1487432092865707E-4"/>
    <n v="9.3744001684566364E-4"/>
    <n v="7.1657724640658473E-4"/>
    <n v="1.9162111847949024E-4"/>
  </r>
  <r>
    <x v="422"/>
    <x v="422"/>
    <x v="422"/>
    <x v="422"/>
    <n v="1117181"/>
    <x v="422"/>
    <n v="1109290"/>
    <x v="422"/>
    <n v="1103852"/>
    <x v="422"/>
    <n v="7941828"/>
    <n v="119"/>
    <n v="62"/>
    <x v="7"/>
    <n v="53"/>
    <x v="13"/>
    <n v="59"/>
    <x v="156"/>
    <x v="350"/>
    <n v="46"/>
    <x v="358"/>
    <x v="364"/>
    <x v="422"/>
    <n v="6.2340566514870743E-5"/>
    <n v="4.9895035628751369E-5"/>
    <n v="4.7440835459965755E-5"/>
    <n v="6.3128595819165269E-5"/>
    <n v="5.3187173777821849E-5"/>
    <n v="1.1000913075785291E-4"/>
    <n v="9.4034345183955823E-4"/>
    <n v="7.2623601352292887E-4"/>
    <n v="2.0234636156814275E-4"/>
  </r>
  <r>
    <x v="423"/>
    <x v="423"/>
    <x v="423"/>
    <x v="423"/>
    <n v="895432.0340000001"/>
    <x v="423"/>
    <n v="972846.60000000021"/>
    <x v="423"/>
    <n v="758541.45000000007"/>
    <x v="423"/>
    <n v="6465755"/>
    <n v="107"/>
    <n v="79"/>
    <x v="27"/>
    <n v="61"/>
    <x v="1"/>
    <n v="76"/>
    <x v="85"/>
    <x v="26"/>
    <n v="70"/>
    <x v="359"/>
    <x v="298"/>
    <x v="423"/>
    <n v="9.3588832330380141E-5"/>
    <n v="4.5531414091537774E-5"/>
    <n v="6.8123540016215228E-5"/>
    <n v="5.8557253442035752E-5"/>
    <n v="7.8121257760473223E-5"/>
    <n v="1.0293465328570167E-4"/>
    <n v="7.0266430397442352E-4"/>
    <n v="5.3779037006833439E-4"/>
    <n v="1.6966309425581389E-4"/>
  </r>
  <r>
    <x v="424"/>
    <x v="424"/>
    <x v="424"/>
    <x v="424"/>
    <n v="895183.06699999992"/>
    <x v="424"/>
    <n v="977533.29300000018"/>
    <x v="424"/>
    <n v="775931.8679999999"/>
    <x v="424"/>
    <n v="6541242"/>
    <n v="140"/>
    <n v="38"/>
    <x v="26"/>
    <n v="47"/>
    <x v="15"/>
    <n v="58"/>
    <x v="47"/>
    <x v="351"/>
    <n v="52"/>
    <x v="360"/>
    <x v="50"/>
    <x v="424"/>
    <n v="4.4523899556379087E-5"/>
    <n v="6.2227546512994933E-5"/>
    <n v="5.2503227253292094E-5"/>
    <n v="5.7496895126981387E-5"/>
    <n v="5.9333017520048789E-5"/>
    <n v="5.9430118726041678E-5"/>
    <n v="6.1989978738700297E-4"/>
    <n v="5.1693522672583423E-4"/>
    <n v="1.4859563367323821E-4"/>
  </r>
  <r>
    <x v="425"/>
    <x v="425"/>
    <x v="425"/>
    <x v="425"/>
    <n v="915263.39800000028"/>
    <x v="425"/>
    <n v="978297.68700000003"/>
    <x v="425"/>
    <n v="804861.67200000002"/>
    <x v="425"/>
    <n v="6628098"/>
    <n v="116"/>
    <n v="46"/>
    <x v="47"/>
    <n v="53"/>
    <x v="29"/>
    <n v="75"/>
    <x v="30"/>
    <x v="352"/>
    <n v="40"/>
    <x v="361"/>
    <x v="159"/>
    <x v="425"/>
    <n v="5.3571083291655317E-5"/>
    <n v="3.3637659277124338E-5"/>
    <n v="5.7906827822257111E-5"/>
    <n v="5.3675238673849866E-5"/>
    <n v="7.6663781379256187E-5"/>
    <n v="7.9421742109683544E-5"/>
    <n v="7.5292441059362559E-4"/>
    <n v="5.8399699941371068E-4"/>
    <n v="1.6294267224172001E-4"/>
  </r>
  <r>
    <x v="426"/>
    <x v="426"/>
    <x v="426"/>
    <x v="426"/>
    <n v="938774.79499999981"/>
    <x v="426"/>
    <n v="976859.06"/>
    <x v="426"/>
    <n v="831783.47499999998"/>
    <x v="426"/>
    <n v="6707406"/>
    <n v="94"/>
    <n v="73"/>
    <x v="9"/>
    <n v="69"/>
    <x v="12"/>
    <n v="46"/>
    <x v="12"/>
    <x v="127"/>
    <n v="56"/>
    <x v="313"/>
    <x v="19"/>
    <x v="426"/>
    <n v="8.4797678894701057E-5"/>
    <n v="5.6180311409562105E-5"/>
    <n v="7.3500055995857891E-5"/>
    <n v="6.265359301620843E-5"/>
    <n v="4.708969992047778E-5"/>
    <n v="6.0222040276449954E-5"/>
    <n v="6.8647673001678714E-4"/>
    <n v="5.2448007434499535E-4"/>
    <n v="1.5922697984884171E-4"/>
  </r>
  <r>
    <x v="427"/>
    <x v="427"/>
    <x v="427"/>
    <x v="427"/>
    <n v="953087.23300000024"/>
    <x v="427"/>
    <n v="966014.2209999999"/>
    <x v="427"/>
    <n v="861565.52899999998"/>
    <x v="427"/>
    <n v="6778098"/>
    <n v="110"/>
    <n v="33"/>
    <x v="42"/>
    <n v="37"/>
    <x v="11"/>
    <n v="65"/>
    <x v="41"/>
    <x v="30"/>
    <n v="40"/>
    <x v="188"/>
    <x v="59"/>
    <x v="427"/>
    <n v="3.8033010251055694E-5"/>
    <n v="4.8553616361282597E-5"/>
    <n v="3.882121039806226E-5"/>
    <n v="5.7298561008126055E-5"/>
    <n v="6.7286794114390178E-5"/>
    <n v="6.2080515950652674E-5"/>
    <n v="7.4631583826980155E-4"/>
    <n v="5.790002540865338E-4"/>
    <n v="1.5904166626094814E-4"/>
  </r>
  <r>
    <x v="428"/>
    <x v="428"/>
    <x v="428"/>
    <x v="428"/>
    <n v="978479.07099999988"/>
    <x v="428"/>
    <n v="963647.00699999998"/>
    <x v="428"/>
    <n v="907637.69800000009"/>
    <x v="428"/>
    <n v="6894493"/>
    <n v="109"/>
    <n v="81"/>
    <x v="2"/>
    <n v="39"/>
    <x v="15"/>
    <n v="70"/>
    <x v="44"/>
    <x v="353"/>
    <n v="41"/>
    <x v="362"/>
    <x v="365"/>
    <x v="428"/>
    <n v="9.2064797254738672E-5"/>
    <n v="5.4058495967615715E-5"/>
    <n v="3.985777637547447E-5"/>
    <n v="5.8067200070651776E-5"/>
    <n v="7.2640707117352149E-5"/>
    <n v="7.3867993484020205E-5"/>
    <n v="6.0596866041586557E-4"/>
    <n v="4.8731576949689019E-4"/>
    <n v="1.5345580886078208E-4"/>
  </r>
  <r>
    <x v="429"/>
    <x v="429"/>
    <x v="429"/>
    <x v="429"/>
    <n v="963622.77100000007"/>
    <x v="429"/>
    <n v="913921.49999999977"/>
    <x v="429"/>
    <n v="893450.61699999997"/>
    <x v="429"/>
    <n v="6661778"/>
    <n v="110"/>
    <n v="41"/>
    <x v="9"/>
    <n v="49"/>
    <x v="12"/>
    <n v="61"/>
    <x v="73"/>
    <x v="354"/>
    <n v="37"/>
    <x v="363"/>
    <x v="366"/>
    <x v="429"/>
    <n v="4.8604322205264298E-5"/>
    <n v="5.8747475023638078E-5"/>
    <n v="5.0849773868616887E-5"/>
    <n v="6.4385702982957423E-5"/>
    <n v="6.6745338631381371E-5"/>
    <n v="7.4161653886247581E-5"/>
    <n v="7.9243327670117894E-4"/>
    <n v="6.2036644378447479E-4"/>
    <n v="1.7682966919642173E-4"/>
  </r>
  <r>
    <x v="430"/>
    <x v="430"/>
    <x v="430"/>
    <x v="430"/>
    <n v="1010234.338"/>
    <x v="430"/>
    <n v="940820.53400000022"/>
    <x v="430"/>
    <n v="967608.60900000005"/>
    <x v="430"/>
    <n v="6962621"/>
    <n v="103"/>
    <n v="64"/>
    <x v="21"/>
    <n v="46"/>
    <x v="13"/>
    <n v="55"/>
    <x v="85"/>
    <x v="148"/>
    <n v="39"/>
    <x v="364"/>
    <x v="367"/>
    <x v="430"/>
    <n v="7.3008102042183083E-5"/>
    <n v="5.3319181160403372E-5"/>
    <n v="4.5533989758324764E-5"/>
    <n v="7.2453563761749366E-5"/>
    <n v="5.8459608408164259E-5"/>
    <n v="8.47210634232471E-5"/>
    <n v="6.7279269112001047E-4"/>
    <n v="5.3544797922124379E-4"/>
    <n v="1.6502406205938828E-4"/>
  </r>
  <r>
    <x v="431"/>
    <x v="431"/>
    <x v="431"/>
    <x v="431"/>
    <n v="1028582"/>
    <x v="431"/>
    <n v="927709"/>
    <x v="431"/>
    <n v="994961"/>
    <x v="431"/>
    <n v="6975518"/>
    <n v="96"/>
    <n v="61"/>
    <x v="28"/>
    <n v="52"/>
    <x v="8"/>
    <n v="42"/>
    <x v="0"/>
    <x v="355"/>
    <n v="41"/>
    <x v="365"/>
    <x v="368"/>
    <x v="431"/>
    <n v="7.0113169552034316E-5"/>
    <n v="4.4346487979884431E-5"/>
    <n v="5.0555035962130388E-5"/>
    <n v="6.0004494882162082E-5"/>
    <n v="4.527281723040307E-5"/>
    <n v="7.9871584241780167E-5"/>
    <n v="8.6234535826027348E-4"/>
    <n v="6.6751937485481103E-4"/>
    <n v="1.8880318278871906E-4"/>
  </r>
  <r>
    <x v="432"/>
    <x v="432"/>
    <x v="432"/>
    <x v="432"/>
    <n v="217248.19099999993"/>
    <x v="432"/>
    <n v="268575.61499999993"/>
    <x v="432"/>
    <n v="275638.61000000004"/>
    <x v="432"/>
    <n v="1771937"/>
    <n v="108"/>
    <n v="56"/>
    <x v="36"/>
    <n v="59"/>
    <x v="36"/>
    <n v="72"/>
    <x v="28"/>
    <x v="356"/>
    <n v="61"/>
    <x v="230"/>
    <x v="369"/>
    <x v="432"/>
    <n v="2.7038459519305151E-4"/>
    <n v="2.3751028520264741E-4"/>
    <n v="2.7157878612669333E-4"/>
    <n v="2.6629410290018374E-4"/>
    <n v="2.680809276002217E-4"/>
    <n v="2.4532074660337753E-4"/>
    <n v="1.3350814677232626E-3"/>
    <n v="1.2569603552512194E-3"/>
    <n v="5.0735438110948643E-4"/>
  </r>
  <r>
    <x v="433"/>
    <x v="433"/>
    <x v="433"/>
    <x v="433"/>
    <n v="212459.84299999999"/>
    <x v="433"/>
    <n v="268276.68200000003"/>
    <x v="433"/>
    <n v="278592.79700000008"/>
    <x v="433"/>
    <n v="1771762"/>
    <n v="120"/>
    <n v="57"/>
    <x v="36"/>
    <n v="36"/>
    <x v="5"/>
    <n v="44"/>
    <x v="11"/>
    <x v="357"/>
    <n v="41"/>
    <x v="366"/>
    <x v="370"/>
    <x v="433"/>
    <n v="2.744289171546715E-4"/>
    <n v="2.3979285425772704E-4"/>
    <n v="1.694437851956805E-4"/>
    <n v="1.9748557925954927E-4"/>
    <n v="1.6400978151354949E-4"/>
    <n v="2.3978539963949319E-4"/>
    <n v="1.3281032531505109E-3"/>
    <n v="1.2920800715310291E-3"/>
    <n v="4.6676698111823144E-4"/>
  </r>
  <r>
    <x v="434"/>
    <x v="434"/>
    <x v="434"/>
    <x v="434"/>
    <n v="204237.26599999992"/>
    <x v="434"/>
    <n v="254870.38100000002"/>
    <x v="434"/>
    <n v="275543.96800000005"/>
    <x v="434"/>
    <n v="1713552"/>
    <n v="94"/>
    <n v="51"/>
    <x v="42"/>
    <n v="38"/>
    <x v="4"/>
    <n v="64"/>
    <x v="27"/>
    <x v="217"/>
    <n v="39"/>
    <x v="367"/>
    <x v="303"/>
    <x v="434"/>
    <n v="2.5638805158081186E-4"/>
    <n v="2.0029879327677428E-4"/>
    <n v="1.8605811145160951E-4"/>
    <n v="2.7252273821854107E-4"/>
    <n v="2.5110803283179457E-4"/>
    <n v="2.2759377914214536E-4"/>
    <n v="1.2484395956728037E-3"/>
    <n v="1.1757493104042388E-3"/>
    <n v="4.6044707134653632E-4"/>
  </r>
  <r>
    <x v="435"/>
    <x v="435"/>
    <x v="435"/>
    <x v="435"/>
    <n v="200456.766"/>
    <x v="435"/>
    <n v="243754.10199999998"/>
    <x v="435"/>
    <n v="265390.29800000001"/>
    <x v="435"/>
    <n v="1665624"/>
    <n v="111"/>
    <n v="54"/>
    <x v="22"/>
    <n v="51"/>
    <x v="12"/>
    <n v="50"/>
    <x v="89"/>
    <x v="358"/>
    <n v="40"/>
    <x v="368"/>
    <x v="371"/>
    <x v="435"/>
    <n v="2.7576366043167576E-4"/>
    <n v="2.8326720300570271E-4"/>
    <n v="2.5441895036857975E-4"/>
    <n v="2.6649294318972165E-4"/>
    <n v="2.0512475314159021E-4"/>
    <n v="2.6730785716135616E-4"/>
    <n v="1.3263484108224635E-3"/>
    <n v="1.2842127058424119E-3"/>
    <n v="5.0371512418168811E-4"/>
  </r>
  <r>
    <x v="436"/>
    <x v="436"/>
    <x v="436"/>
    <x v="436"/>
    <n v="203896.48299999998"/>
    <x v="436"/>
    <n v="250752.90399999992"/>
    <x v="436"/>
    <n v="275694.995"/>
    <x v="436"/>
    <n v="1709774"/>
    <n v="135"/>
    <n v="60"/>
    <x v="43"/>
    <n v="65"/>
    <x v="15"/>
    <n v="42"/>
    <x v="92"/>
    <x v="359"/>
    <n v="55"/>
    <x v="127"/>
    <x v="204"/>
    <x v="436"/>
    <n v="3.0148359928466184E-4"/>
    <n v="3.4107727456282659E-4"/>
    <n v="3.1878921619261089E-4"/>
    <n v="2.4334578861255672E-4"/>
    <n v="1.6749556766848056E-4"/>
    <n v="2.2328655298712509E-4"/>
    <n v="1.4472515179319813E-3"/>
    <n v="1.4388853068698433E-3"/>
    <n v="5.491953907358516E-4"/>
  </r>
  <r>
    <x v="437"/>
    <x v="437"/>
    <x v="437"/>
    <x v="437"/>
    <n v="196989.7079999999"/>
    <x v="437"/>
    <n v="230993.27899999998"/>
    <x v="437"/>
    <n v="277319.74899999995"/>
    <x v="437"/>
    <n v="1648123"/>
    <n v="85"/>
    <n v="54"/>
    <x v="22"/>
    <n v="61"/>
    <x v="23"/>
    <n v="41"/>
    <x v="88"/>
    <x v="218"/>
    <n v="42"/>
    <x v="369"/>
    <x v="372"/>
    <x v="437"/>
    <n v="2.836750150735186E-4"/>
    <n v="2.8836364061552019E-4"/>
    <n v="3.0966084786520942E-4"/>
    <n v="3.1871462880533001E-4"/>
    <n v="1.7749434172931067E-4"/>
    <n v="3.3321376790306542E-4"/>
    <n v="1.1827502411305012E-3"/>
    <n v="1.1149670312617858E-3"/>
    <n v="4.9632217983730585E-4"/>
  </r>
  <r>
    <x v="438"/>
    <x v="438"/>
    <x v="438"/>
    <x v="438"/>
    <n v="185741.79199999999"/>
    <x v="438"/>
    <n v="211106.94200000004"/>
    <x v="438"/>
    <n v="257701.36199999996"/>
    <x v="438"/>
    <n v="1534068"/>
    <n v="114"/>
    <n v="42"/>
    <x v="0"/>
    <n v="47"/>
    <x v="6"/>
    <n v="54"/>
    <x v="25"/>
    <x v="360"/>
    <n v="50"/>
    <x v="370"/>
    <x v="373"/>
    <x v="438"/>
    <n v="2.3448535467004164E-4"/>
    <n v="2.3583705269246836E-4"/>
    <n v="2.5303944521004731E-4"/>
    <n v="2.2542164620898824E-4"/>
    <n v="2.5579452522219755E-4"/>
    <n v="2.3287177523446389E-4"/>
    <n v="1.6414348636620711E-3"/>
    <n v="1.5554673171420503E-3"/>
    <n v="5.68423303269477E-4"/>
  </r>
  <r>
    <x v="439"/>
    <x v="439"/>
    <x v="439"/>
    <x v="439"/>
    <n v="203684.43800000005"/>
    <x v="439"/>
    <n v="229522.10499999995"/>
    <x v="439"/>
    <n v="292086.73300000007"/>
    <x v="439"/>
    <n v="1685760"/>
    <n v="87"/>
    <n v="67"/>
    <x v="28"/>
    <n v="46"/>
    <x v="12"/>
    <n v="41"/>
    <x v="15"/>
    <x v="361"/>
    <n v="51"/>
    <x v="371"/>
    <x v="243"/>
    <x v="439"/>
    <n v="3.3944733373796136E-4"/>
    <n v="1.8407019192805634E-4"/>
    <n v="2.2583954106498793E-4"/>
    <n v="2.7296873643087977E-4"/>
    <n v="1.7863203197792218E-4"/>
    <n v="2.1541262501663277E-4"/>
    <n v="1.0168212604165076E-3"/>
    <n v="9.9133140322658062E-4"/>
    <n v="4.3778473804100226E-4"/>
  </r>
  <r>
    <x v="440"/>
    <x v="440"/>
    <x v="440"/>
    <x v="440"/>
    <n v="186817"/>
    <x v="440"/>
    <n v="207374"/>
    <x v="440"/>
    <n v="282907"/>
    <x v="440"/>
    <n v="1555727"/>
    <n v="93"/>
    <n v="44"/>
    <x v="36"/>
    <n v="39"/>
    <x v="44"/>
    <n v="43"/>
    <x v="20"/>
    <x v="94"/>
    <n v="66"/>
    <x v="288"/>
    <x v="374"/>
    <x v="440"/>
    <n v="2.4167458517106716E-4"/>
    <n v="2.8219548084094253E-4"/>
    <n v="2.0876044471327556E-4"/>
    <n v="3.3110991246949249E-4"/>
    <n v="2.0735482750971674E-4"/>
    <n v="1.9985787884171257E-4"/>
    <n v="1.2901766304828088E-3"/>
    <n v="1.2424719223048126E-3"/>
    <n v="5.2258526078161527E-4"/>
  </r>
  <r>
    <x v="441"/>
    <x v="441"/>
    <x v="441"/>
    <x v="441"/>
    <n v="687415.73300000036"/>
    <x v="441"/>
    <n v="860910.71599999978"/>
    <x v="441"/>
    <n v="739565.81499999971"/>
    <x v="441"/>
    <n v="5599420"/>
    <n v="117"/>
    <n v="65"/>
    <x v="23"/>
    <n v="50"/>
    <x v="33"/>
    <n v="74"/>
    <x v="92"/>
    <x v="362"/>
    <n v="52"/>
    <x v="372"/>
    <x v="7"/>
    <x v="441"/>
    <n v="8.9890333834210135E-5"/>
    <n v="6.1691729476105134E-5"/>
    <n v="7.2736188015062452E-5"/>
    <n v="4.4514935639759159E-5"/>
    <n v="8.5955487165756248E-5"/>
    <n v="8.8620004409183564E-5"/>
    <n v="1.0925329208192247E-3"/>
    <n v="8.4384067395885216E-4"/>
    <n v="2.3341703247836383E-4"/>
  </r>
  <r>
    <x v="442"/>
    <x v="442"/>
    <x v="442"/>
    <x v="442"/>
    <n v="689457.05300000007"/>
    <x v="442"/>
    <n v="851363.11199999996"/>
    <x v="442"/>
    <n v="735473.98899999994"/>
    <x v="442"/>
    <n v="5526493"/>
    <n v="121"/>
    <n v="46"/>
    <x v="1"/>
    <n v="61"/>
    <x v="28"/>
    <n v="48"/>
    <x v="92"/>
    <x v="363"/>
    <n v="50"/>
    <x v="373"/>
    <x v="375"/>
    <x v="442"/>
    <n v="6.2865164780160967E-5"/>
    <n v="7.6723019093357026E-5"/>
    <n v="8.847541661162757E-5"/>
    <n v="7.7337439848272681E-5"/>
    <n v="5.6380173539865562E-5"/>
    <n v="8.6104189099678069E-5"/>
    <n v="1.0659792347870512E-3"/>
    <n v="8.3495734458949322E-4"/>
    <n v="2.3215446034220979E-4"/>
  </r>
  <r>
    <x v="443"/>
    <x v="443"/>
    <x v="443"/>
    <x v="443"/>
    <n v="685057.929"/>
    <x v="443"/>
    <n v="828854.99500000011"/>
    <x v="443"/>
    <n v="729900.58600000013"/>
    <x v="443"/>
    <n v="5429850"/>
    <n v="113"/>
    <n v="36"/>
    <x v="36"/>
    <n v="73"/>
    <x v="1"/>
    <n v="48"/>
    <x v="21"/>
    <x v="157"/>
    <n v="62"/>
    <x v="374"/>
    <x v="376"/>
    <x v="443"/>
    <n v="5.041917740806743E-5"/>
    <n v="7.2948423261971906E-5"/>
    <n v="1.0656033148402549E-4"/>
    <n v="7.5541208800267143E-5"/>
    <n v="5.7911215218049079E-5"/>
    <n v="9.1032406717499772E-5"/>
    <n v="1.1686523019177298E-3"/>
    <n v="9.0122531125096583E-4"/>
    <n v="2.4936232124275992E-4"/>
  </r>
  <r>
    <x v="444"/>
    <x v="444"/>
    <x v="444"/>
    <x v="444"/>
    <n v="705785.09700000018"/>
    <x v="444"/>
    <n v="841477.80100000009"/>
    <x v="444"/>
    <n v="759062.84799999977"/>
    <x v="444"/>
    <n v="5549948"/>
    <n v="98"/>
    <n v="40"/>
    <x v="27"/>
    <n v="52"/>
    <x v="47"/>
    <n v="50"/>
    <x v="43"/>
    <x v="364"/>
    <n v="62"/>
    <x v="375"/>
    <x v="377"/>
    <x v="444"/>
    <n v="5.5382454923569206E-5"/>
    <n v="5.2717726005304896E-5"/>
    <n v="7.3676817803365979E-5"/>
    <n v="5.2191586647960118E-5"/>
    <n v="5.9419273973217975E-5"/>
    <n v="6.4064131037286113E-5"/>
    <n v="1.1566894655869132E-3"/>
    <n v="8.8318337467816962E-4"/>
    <n v="2.3459679261859752E-4"/>
  </r>
  <r>
    <x v="445"/>
    <x v="445"/>
    <x v="445"/>
    <x v="445"/>
    <n v="703360.71799999999"/>
    <x v="445"/>
    <n v="825596.71200000006"/>
    <x v="445"/>
    <n v="760853.7150000002"/>
    <x v="445"/>
    <n v="5493840"/>
    <n v="111"/>
    <n v="67"/>
    <x v="5"/>
    <n v="65"/>
    <x v="14"/>
    <n v="31"/>
    <x v="44"/>
    <x v="365"/>
    <n v="45"/>
    <x v="376"/>
    <x v="378"/>
    <x v="445"/>
    <n v="9.3704623011840369E-5"/>
    <n v="8.3553014116562443E-5"/>
    <n v="9.2413463442807741E-5"/>
    <n v="8.8371315766706427E-5"/>
    <n v="3.7548599151882276E-5"/>
    <n v="9.3526756219312741E-5"/>
    <n v="1.2748837008701465E-3"/>
    <n v="9.8244717078694471E-4"/>
    <n v="2.6921060678869425E-4"/>
  </r>
  <r>
    <x v="446"/>
    <x v="446"/>
    <x v="446"/>
    <x v="446"/>
    <n v="711654.73300000012"/>
    <x v="446"/>
    <n v="820377.40000000014"/>
    <x v="446"/>
    <n v="788828.48300000001"/>
    <x v="446"/>
    <n v="5548729"/>
    <n v="85"/>
    <n v="71"/>
    <x v="9"/>
    <n v="51"/>
    <x v="8"/>
    <n v="50"/>
    <x v="85"/>
    <x v="162"/>
    <n v="44"/>
    <x v="377"/>
    <x v="379"/>
    <x v="446"/>
    <n v="9.887503659838592E-5"/>
    <n v="6.7676702493901748E-5"/>
    <n v="7.1663965171717608E-5"/>
    <n v="8.0294441292911962E-5"/>
    <n v="6.0947559013692959E-5"/>
    <n v="1.0530036246712458E-4"/>
    <n v="1.0661379731137319E-3"/>
    <n v="8.2291795580852374E-4"/>
    <n v="2.3879342458426066E-4"/>
  </r>
  <r>
    <x v="447"/>
    <x v="447"/>
    <x v="447"/>
    <x v="447"/>
    <n v="700783.28200000012"/>
    <x v="447"/>
    <n v="780966.8670000002"/>
    <x v="447"/>
    <n v="786456.6939999999"/>
    <x v="447"/>
    <n v="5424246"/>
    <n v="93"/>
    <n v="48"/>
    <x v="7"/>
    <n v="52"/>
    <x v="18"/>
    <n v="59"/>
    <x v="16"/>
    <x v="366"/>
    <n v="56"/>
    <x v="378"/>
    <x v="380"/>
    <x v="447"/>
    <n v="6.872804417301454E-5"/>
    <n v="7.1779835453101562E-5"/>
    <n v="7.4202683391068675E-5"/>
    <n v="7.5209353131423413E-5"/>
    <n v="7.5547379143806859E-5"/>
    <n v="8.3876980819557213E-5"/>
    <n v="1.1837905470227965E-3"/>
    <n v="9.1916964835037725E-4"/>
    <n v="2.5865346077593088E-4"/>
  </r>
  <r>
    <x v="448"/>
    <x v="448"/>
    <x v="448"/>
    <x v="448"/>
    <n v="699027.54999999981"/>
    <x v="448"/>
    <n v="765462.64599999995"/>
    <x v="448"/>
    <n v="805470.17799999984"/>
    <x v="448"/>
    <n v="5438601"/>
    <n v="111"/>
    <n v="37"/>
    <x v="36"/>
    <n v="69"/>
    <x v="16"/>
    <n v="45"/>
    <x v="87"/>
    <x v="367"/>
    <n v="47"/>
    <x v="379"/>
    <x v="381"/>
    <x v="448"/>
    <n v="5.2749584419883885E-5"/>
    <n v="7.4109687896313118E-5"/>
    <n v="9.8708555907417407E-5"/>
    <n v="9.70992123126802E-5"/>
    <n v="5.878797644163554E-5"/>
    <n v="1.1582239795703408E-4"/>
    <n v="8.8643877762535877E-4"/>
    <n v="7.2902341236950679E-4"/>
    <n v="2.2560949038180958E-4"/>
  </r>
  <r>
    <x v="449"/>
    <x v="449"/>
    <x v="449"/>
    <x v="449"/>
    <n v="696566"/>
    <x v="449"/>
    <n v="751572"/>
    <x v="449"/>
    <n v="833101"/>
    <x v="449"/>
    <n v="5446271"/>
    <n v="121"/>
    <n v="54"/>
    <x v="14"/>
    <n v="57"/>
    <x v="7"/>
    <n v="57"/>
    <x v="72"/>
    <x v="368"/>
    <n v="61"/>
    <x v="120"/>
    <x v="382"/>
    <x v="449"/>
    <n v="7.7909261679896816E-5"/>
    <n v="7.7500320690982165E-5"/>
    <n v="8.183000605829168E-5"/>
    <n v="7.2736640324890322E-5"/>
    <n v="7.584103718605802E-5"/>
    <n v="8.2132980026874993E-5"/>
    <n v="1.0106817780797287E-3"/>
    <n v="8.3447282634126554E-4"/>
    <n v="2.4952853062214496E-4"/>
  </r>
  <r>
    <x v="450"/>
    <x v="450"/>
    <x v="450"/>
    <x v="450"/>
    <n v="67060.034"/>
    <x v="450"/>
    <n v="81240.143999999986"/>
    <x v="450"/>
    <n v="62485.840000000004"/>
    <x v="450"/>
    <n v="519426"/>
    <n v="83"/>
    <n v="59"/>
    <x v="19"/>
    <n v="43"/>
    <x v="44"/>
    <n v="47"/>
    <x v="44"/>
    <x v="14"/>
    <n v="63"/>
    <x v="349"/>
    <x v="10"/>
    <x v="450"/>
    <n v="8.8020441748041806E-4"/>
    <n v="5.3472473185326743E-4"/>
    <n v="6.4121649565522141E-4"/>
    <n v="9.6684006787342027E-4"/>
    <n v="5.7853171702896059E-4"/>
    <n v="1.0567751987802278E-3"/>
    <n v="2.7366200086291551E-3"/>
    <n v="2.5863399968550512E-3"/>
    <n v="1.2244285037714708E-3"/>
  </r>
  <r>
    <x v="451"/>
    <x v="451"/>
    <x v="451"/>
    <x v="451"/>
    <n v="68406.895999999993"/>
    <x v="451"/>
    <n v="82623.87"/>
    <x v="451"/>
    <n v="69161.872000000003"/>
    <x v="451"/>
    <n v="537671"/>
    <n v="81"/>
    <n v="48"/>
    <x v="38"/>
    <n v="54"/>
    <x v="48"/>
    <n v="62"/>
    <x v="52"/>
    <x v="67"/>
    <n v="50"/>
    <x v="63"/>
    <x v="75"/>
    <x v="451"/>
    <n v="7.0037962472521611E-4"/>
    <n v="8.7052312806468451E-4"/>
    <n v="7.8939409851310903E-4"/>
    <n v="5.5218377485896837E-4"/>
    <n v="7.5038847732501518E-4"/>
    <n v="1.0214367298107996E-3"/>
    <n v="2.5447547168763736E-3"/>
    <n v="2.4518613749252467E-3"/>
    <n v="1.2014782273918438E-3"/>
  </r>
  <r>
    <x v="452"/>
    <x v="452"/>
    <x v="452"/>
    <x v="452"/>
    <n v="70992.251999999993"/>
    <x v="452"/>
    <n v="78134.710999999996"/>
    <x v="452"/>
    <n v="63960.850000000013"/>
    <x v="452"/>
    <n v="530679"/>
    <n v="80"/>
    <n v="64"/>
    <x v="27"/>
    <n v="48"/>
    <x v="8"/>
    <n v="62"/>
    <x v="16"/>
    <x v="59"/>
    <n v="73"/>
    <x v="380"/>
    <x v="383"/>
    <x v="452"/>
    <n v="8.8611175311907543E-4"/>
    <n v="5.2708881698540369E-4"/>
    <n v="6.7613012191809329E-4"/>
    <n v="8.6877868766461574E-4"/>
    <n v="7.9350136714526282E-4"/>
    <n v="9.1045913604468883E-4"/>
    <n v="2.7360486922859838E-3"/>
    <n v="2.4808606706910505E-3"/>
    <n v="1.2399209314858889E-3"/>
  </r>
  <r>
    <x v="453"/>
    <x v="453"/>
    <x v="453"/>
    <x v="453"/>
    <n v="76961.332999999984"/>
    <x v="453"/>
    <n v="82175.245999999999"/>
    <x v="453"/>
    <n v="68882.877000000008"/>
    <x v="453"/>
    <n v="560013"/>
    <n v="106"/>
    <n v="40"/>
    <x v="38"/>
    <n v="44"/>
    <x v="16"/>
    <n v="45"/>
    <x v="50"/>
    <x v="72"/>
    <n v="67"/>
    <x v="266"/>
    <x v="384"/>
    <x v="453"/>
    <n v="5.4131558009495471E-4"/>
    <n v="8.8307229632151934E-4"/>
    <n v="5.7171566921794363E-4"/>
    <n v="9.2960276577738873E-4"/>
    <n v="5.4761016474474565E-4"/>
    <n v="5.4858179158289008E-4"/>
    <n v="2.3082659570098966E-3"/>
    <n v="2.4688543082211066E-3"/>
    <n v="1.132116575865203E-3"/>
  </r>
  <r>
    <x v="454"/>
    <x v="454"/>
    <x v="454"/>
    <x v="454"/>
    <n v="68628.370999999999"/>
    <x v="454"/>
    <n v="69991.216"/>
    <x v="454"/>
    <n v="63655.090999999993"/>
    <x v="454"/>
    <n v="498694"/>
    <n v="80"/>
    <n v="57"/>
    <x v="38"/>
    <n v="26"/>
    <x v="2"/>
    <n v="60"/>
    <x v="29"/>
    <x v="16"/>
    <n v="60"/>
    <x v="269"/>
    <x v="385"/>
    <x v="454"/>
    <n v="8.6517994953663399E-4"/>
    <n v="9.8899472105700597E-4"/>
    <n v="3.7885206396637332E-4"/>
    <n v="7.8821474726313383E-4"/>
    <n v="8.5725042982536556E-4"/>
    <n v="7.2180295913047872E-4"/>
    <n v="2.6549329730751626E-3"/>
    <n v="2.5472686359631182E-3"/>
    <n v="1.237231649067364E-3"/>
  </r>
  <r>
    <x v="455"/>
    <x v="455"/>
    <x v="455"/>
    <x v="455"/>
    <n v="78026.312999999995"/>
    <x v="455"/>
    <n v="72773.612999999983"/>
    <x v="455"/>
    <n v="69862.421000000002"/>
    <x v="455"/>
    <n v="541702"/>
    <n v="104"/>
    <n v="56"/>
    <x v="9"/>
    <n v="70"/>
    <x v="5"/>
    <n v="62"/>
    <x v="26"/>
    <x v="369"/>
    <n v="51"/>
    <x v="381"/>
    <x v="66"/>
    <x v="455"/>
    <n v="7.9137355344333559E-4"/>
    <n v="6.7482809824837844E-4"/>
    <n v="8.9713325298351602E-4"/>
    <n v="7.0091770087962269E-4"/>
    <n v="8.5195715100746768E-4"/>
    <n v="5.5891826400266656E-4"/>
    <n v="2.7053170688144347E-3"/>
    <n v="2.7700639323192263E-3"/>
    <n v="1.2368423967421202E-3"/>
  </r>
  <r>
    <x v="456"/>
    <x v="456"/>
    <x v="456"/>
    <x v="456"/>
    <n v="68412.986999999994"/>
    <x v="456"/>
    <n v="66932.832000000009"/>
    <x v="456"/>
    <n v="72042.31"/>
    <x v="456"/>
    <n v="510198"/>
    <n v="133"/>
    <n v="56"/>
    <x v="13"/>
    <n v="72"/>
    <x v="15"/>
    <n v="49"/>
    <x v="83"/>
    <x v="60"/>
    <n v="63"/>
    <x v="382"/>
    <x v="386"/>
    <x v="456"/>
    <n v="8.3589545240632206E-4"/>
    <n v="8.6811109236940441E-4"/>
    <n v="1.0524317553917066E-3"/>
    <n v="8.835158087983771E-4"/>
    <n v="7.3207719643477798E-4"/>
    <n v="9.3245658867114679E-4"/>
    <n v="2.1098712687030721E-3"/>
    <n v="2.7183244454138849E-3"/>
    <n v="1.3857365179792943E-3"/>
  </r>
  <r>
    <x v="457"/>
    <x v="457"/>
    <x v="457"/>
    <x v="457"/>
    <n v="65874.232000000018"/>
    <x v="457"/>
    <n v="62570.478999999992"/>
    <x v="457"/>
    <n v="71203.47"/>
    <x v="457"/>
    <n v="490148"/>
    <n v="110"/>
    <n v="53"/>
    <x v="23"/>
    <n v="63"/>
    <x v="18"/>
    <n v="53"/>
    <x v="53"/>
    <x v="72"/>
    <n v="63"/>
    <x v="214"/>
    <x v="387"/>
    <x v="457"/>
    <n v="7.907268095268318E-4"/>
    <n v="7.8443440956298756E-4"/>
    <n v="9.5636788600434819E-4"/>
    <n v="8.4543724703989179E-4"/>
    <n v="8.4704481805229596E-4"/>
    <n v="6.3875337207932074E-4"/>
    <n v="2.2330372382132501E-3"/>
    <n v="2.6012036726713759E-3"/>
    <n v="1.315929066322825E-3"/>
  </r>
  <r>
    <x v="458"/>
    <x v="458"/>
    <x v="458"/>
    <x v="458"/>
    <n v="76586"/>
    <x v="458"/>
    <n v="66377"/>
    <x v="458"/>
    <n v="76396"/>
    <x v="458"/>
    <n v="541693"/>
    <n v="95"/>
    <n v="65"/>
    <x v="16"/>
    <n v="45"/>
    <x v="25"/>
    <n v="47"/>
    <x v="28"/>
    <x v="370"/>
    <n v="52"/>
    <x v="212"/>
    <x v="388"/>
    <x v="458"/>
    <n v="8.9969133666449813E-4"/>
    <n v="6.2216221224997681E-4"/>
    <n v="5.8757475256574312E-4"/>
    <n v="1.0651733950119452E-3"/>
    <n v="7.0807659279569727E-4"/>
    <n v="7.5067024128686326E-4"/>
    <n v="2.3168752290695848E-3"/>
    <n v="2.4588015150556392E-3"/>
    <n v="1.207325920770621E-3"/>
  </r>
  <r>
    <x v="459"/>
    <x v="459"/>
    <x v="459"/>
    <x v="459"/>
    <n v="369812794.63199979"/>
    <x v="459"/>
    <n v="387799589.6679998"/>
    <x v="459"/>
    <n v="370407922.83800006"/>
    <x v="459"/>
    <n v="2741996541"/>
    <n v="49341"/>
    <n v="30209"/>
    <x v="54"/>
    <n v="25164"/>
    <x v="59"/>
    <n v="24670"/>
    <x v="157"/>
    <x v="371"/>
    <n v="24998"/>
    <x v="383"/>
    <x v="389"/>
    <x v="459"/>
    <n v="8.3704881566801272E-5"/>
    <n v="6.4956728285798929E-5"/>
    <n v="6.8045239010836991E-5"/>
    <n v="7.0196584818076985E-5"/>
    <n v="6.3615332912343465E-5"/>
    <n v="1.3796718442518811E-4"/>
    <n v="1.1025223134295875E-3"/>
    <n v="8.3570250136661447E-4"/>
    <n v="2.4013268804484608E-4"/>
  </r>
  <r>
    <x v="460"/>
    <x v="460"/>
    <x v="460"/>
    <x v="460"/>
    <m/>
    <x v="460"/>
    <m/>
    <x v="460"/>
    <m/>
    <x v="460"/>
    <m/>
    <m/>
    <m/>
    <x v="55"/>
    <m/>
    <x v="60"/>
    <m/>
    <x v="158"/>
    <x v="372"/>
    <m/>
    <x v="384"/>
    <x v="390"/>
    <x v="460"/>
    <m/>
    <m/>
    <m/>
    <m/>
    <m/>
    <m/>
    <m/>
    <m/>
    <m/>
  </r>
  <r>
    <x v="460"/>
    <x v="460"/>
    <x v="460"/>
    <x v="460"/>
    <m/>
    <x v="460"/>
    <m/>
    <x v="460"/>
    <m/>
    <x v="460"/>
    <m/>
    <m/>
    <m/>
    <x v="55"/>
    <m/>
    <x v="60"/>
    <m/>
    <x v="158"/>
    <x v="372"/>
    <m/>
    <x v="384"/>
    <x v="390"/>
    <x v="460"/>
    <m/>
    <m/>
    <m/>
    <m/>
    <m/>
    <m/>
    <m/>
    <m/>
    <m/>
  </r>
  <r>
    <x v="460"/>
    <x v="460"/>
    <x v="460"/>
    <x v="460"/>
    <m/>
    <x v="460"/>
    <m/>
    <x v="460"/>
    <m/>
    <x v="460"/>
    <m/>
    <m/>
    <m/>
    <x v="55"/>
    <m/>
    <x v="60"/>
    <m/>
    <x v="158"/>
    <x v="372"/>
    <m/>
    <x v="384"/>
    <x v="390"/>
    <x v="460"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0">
  <r>
    <x v="0"/>
    <x v="0"/>
    <x v="0"/>
    <x v="0"/>
    <n v="7.3121126936714944E-5"/>
    <x v="0"/>
    <x v="0"/>
    <x v="0"/>
    <x v="0"/>
    <n v="1.1635290135679549E-3"/>
    <x v="0"/>
  </r>
  <r>
    <x v="1"/>
    <x v="0"/>
    <x v="1"/>
    <x v="1"/>
    <n v="5.7094263525020558E-4"/>
    <x v="1"/>
    <x v="1"/>
    <x v="1"/>
    <x v="1"/>
    <n v="3.2211704357045083E-3"/>
    <x v="1"/>
  </r>
  <r>
    <x v="2"/>
    <x v="0"/>
    <x v="2"/>
    <x v="2"/>
    <n v="7.3400501448691146E-5"/>
    <x v="2"/>
    <x v="2"/>
    <x v="2"/>
    <x v="2"/>
    <n v="9.5938876287940595E-4"/>
    <x v="2"/>
  </r>
  <r>
    <x v="3"/>
    <x v="0"/>
    <x v="3"/>
    <x v="3"/>
    <n v="1.5328410466137506E-4"/>
    <x v="3"/>
    <x v="3"/>
    <x v="3"/>
    <x v="3"/>
    <n v="1.3350649668662927E-3"/>
    <x v="3"/>
  </r>
  <r>
    <x v="4"/>
    <x v="0"/>
    <x v="4"/>
    <x v="4"/>
    <n v="1.1744835755274495E-5"/>
    <x v="4"/>
    <x v="4"/>
    <x v="4"/>
    <x v="4"/>
    <n v="1.3083908733067494E-3"/>
    <x v="4"/>
  </r>
  <r>
    <x v="5"/>
    <x v="0"/>
    <x v="5"/>
    <x v="5"/>
    <n v="6.8265964301496263E-5"/>
    <x v="5"/>
    <x v="5"/>
    <x v="5"/>
    <x v="5"/>
    <n v="9.7057066439977882E-4"/>
    <x v="5"/>
  </r>
  <r>
    <x v="6"/>
    <x v="0"/>
    <x v="6"/>
    <x v="6"/>
    <n v="9.831737613381298E-5"/>
    <x v="6"/>
    <x v="6"/>
    <x v="6"/>
    <x v="6"/>
    <n v="1.2537403095061869E-3"/>
    <x v="6"/>
  </r>
  <r>
    <x v="7"/>
    <x v="0"/>
    <x v="7"/>
    <x v="7"/>
    <n v="5.0015442055804894E-4"/>
    <x v="7"/>
    <x v="7"/>
    <x v="7"/>
    <x v="7"/>
    <n v="1.4184134540259383E-3"/>
    <x v="7"/>
  </r>
  <r>
    <x v="8"/>
    <x v="0"/>
    <x v="8"/>
    <x v="8"/>
    <n v="4.5839856382164697E-4"/>
    <x v="8"/>
    <x v="8"/>
    <x v="8"/>
    <x v="8"/>
    <n v="2.0564516837319547E-3"/>
    <x v="8"/>
  </r>
  <r>
    <x v="9"/>
    <x v="0"/>
    <x v="9"/>
    <x v="9"/>
    <n v="2.0446206805997353E-5"/>
    <x v="9"/>
    <x v="9"/>
    <x v="9"/>
    <x v="9"/>
    <n v="6.0589980390503794E-4"/>
    <x v="9"/>
  </r>
  <r>
    <x v="10"/>
    <x v="0"/>
    <x v="10"/>
    <x v="10"/>
    <n v="3.8693814679248233E-5"/>
    <x v="10"/>
    <x v="10"/>
    <x v="10"/>
    <x v="10"/>
    <n v="1.2341519150221147E-3"/>
    <x v="10"/>
  </r>
  <r>
    <x v="11"/>
    <x v="0"/>
    <x v="11"/>
    <x v="11"/>
    <n v="3.6627276796594394E-4"/>
    <x v="11"/>
    <x v="11"/>
    <x v="11"/>
    <x v="11"/>
    <n v="1.2787400281112453E-3"/>
    <x v="11"/>
  </r>
  <r>
    <x v="12"/>
    <x v="0"/>
    <x v="12"/>
    <x v="12"/>
    <n v="3.3506632280749809E-4"/>
    <x v="12"/>
    <x v="12"/>
    <x v="12"/>
    <x v="12"/>
    <n v="8.4872413794902918E-4"/>
    <x v="12"/>
  </r>
  <r>
    <x v="13"/>
    <x v="0"/>
    <x v="13"/>
    <x v="13"/>
    <n v="2.4038927581612851E-5"/>
    <x v="13"/>
    <x v="13"/>
    <x v="13"/>
    <x v="13"/>
    <n v="1.2932269688577336E-3"/>
    <x v="13"/>
  </r>
  <r>
    <x v="14"/>
    <x v="0"/>
    <x v="14"/>
    <x v="14"/>
    <n v="5.9416369310752947E-5"/>
    <x v="14"/>
    <x v="14"/>
    <x v="14"/>
    <x v="14"/>
    <n v="1.2009724625930828E-3"/>
    <x v="14"/>
  </r>
  <r>
    <x v="15"/>
    <x v="0"/>
    <x v="15"/>
    <x v="15"/>
    <n v="1.6807743941798039E-4"/>
    <x v="15"/>
    <x v="15"/>
    <x v="15"/>
    <x v="15"/>
    <n v="1.2932914418775099E-3"/>
    <x v="15"/>
  </r>
  <r>
    <x v="16"/>
    <x v="0"/>
    <x v="16"/>
    <x v="16"/>
    <n v="1.1159880872213262E-4"/>
    <x v="16"/>
    <x v="16"/>
    <x v="16"/>
    <x v="16"/>
    <n v="1.4390820148462975E-3"/>
    <x v="16"/>
  </r>
  <r>
    <x v="17"/>
    <x v="0"/>
    <x v="17"/>
    <x v="17"/>
    <n v="9.3530909795770399E-5"/>
    <x v="17"/>
    <x v="17"/>
    <x v="17"/>
    <x v="17"/>
    <n v="1.4608606088548515E-3"/>
    <x v="17"/>
  </r>
  <r>
    <x v="18"/>
    <x v="0"/>
    <x v="18"/>
    <x v="18"/>
    <n v="7.9682713704246134E-5"/>
    <x v="18"/>
    <x v="18"/>
    <x v="18"/>
    <x v="18"/>
    <n v="1.2808718012138731E-3"/>
    <x v="18"/>
  </r>
  <r>
    <x v="19"/>
    <x v="0"/>
    <x v="19"/>
    <x v="19"/>
    <n v="2.8821786965202732E-4"/>
    <x v="19"/>
    <x v="19"/>
    <x v="19"/>
    <x v="19"/>
    <n v="9.5052772667385103E-4"/>
    <x v="19"/>
  </r>
  <r>
    <x v="20"/>
    <x v="0"/>
    <x v="20"/>
    <x v="20"/>
    <n v="9.5227311265964462E-5"/>
    <x v="20"/>
    <x v="20"/>
    <x v="20"/>
    <x v="20"/>
    <n v="1.1295183170041956E-3"/>
    <x v="20"/>
  </r>
  <r>
    <x v="21"/>
    <x v="0"/>
    <x v="21"/>
    <x v="21"/>
    <n v="7.6924525471064269E-5"/>
    <x v="21"/>
    <x v="21"/>
    <x v="21"/>
    <x v="21"/>
    <n v="1.3693926516776958E-3"/>
    <x v="21"/>
  </r>
  <r>
    <x v="22"/>
    <x v="0"/>
    <x v="22"/>
    <x v="22"/>
    <n v="3.6240021422480237E-5"/>
    <x v="22"/>
    <x v="22"/>
    <x v="22"/>
    <x v="22"/>
    <n v="1.007534728074021E-3"/>
    <x v="22"/>
  </r>
  <r>
    <x v="23"/>
    <x v="0"/>
    <x v="23"/>
    <x v="23"/>
    <n v="5.9195394962054563E-5"/>
    <x v="23"/>
    <x v="23"/>
    <x v="23"/>
    <x v="23"/>
    <n v="8.4073721214478333E-4"/>
    <x v="23"/>
  </r>
  <r>
    <x v="24"/>
    <x v="0"/>
    <x v="24"/>
    <x v="24"/>
    <n v="6.9305220131331418E-5"/>
    <x v="24"/>
    <x v="24"/>
    <x v="24"/>
    <x v="24"/>
    <n v="1.2267904393066459E-3"/>
    <x v="24"/>
  </r>
  <r>
    <x v="25"/>
    <x v="0"/>
    <x v="25"/>
    <x v="25"/>
    <n v="8.3746233009479286E-5"/>
    <x v="25"/>
    <x v="25"/>
    <x v="25"/>
    <x v="25"/>
    <n v="1.4410966576750726E-3"/>
    <x v="25"/>
  </r>
  <r>
    <x v="26"/>
    <x v="0"/>
    <x v="26"/>
    <x v="26"/>
    <n v="3.2891115780716467E-4"/>
    <x v="26"/>
    <x v="26"/>
    <x v="26"/>
    <x v="26"/>
    <n v="1.3213486404131248E-3"/>
    <x v="26"/>
  </r>
  <r>
    <x v="27"/>
    <x v="0"/>
    <x v="27"/>
    <x v="27"/>
    <n v="1.8351903006012877E-4"/>
    <x v="27"/>
    <x v="27"/>
    <x v="27"/>
    <x v="27"/>
    <n v="1.0068038377409184E-3"/>
    <x v="27"/>
  </r>
  <r>
    <x v="28"/>
    <x v="0"/>
    <x v="28"/>
    <x v="28"/>
    <n v="1.9818583552234925E-4"/>
    <x v="28"/>
    <x v="28"/>
    <x v="28"/>
    <x v="28"/>
    <n v="1.2693895647824147E-3"/>
    <x v="28"/>
  </r>
  <r>
    <x v="29"/>
    <x v="0"/>
    <x v="29"/>
    <x v="29"/>
    <n v="2.9769626500414885E-4"/>
    <x v="29"/>
    <x v="29"/>
    <x v="29"/>
    <x v="29"/>
    <n v="1.377246672054834E-3"/>
    <x v="29"/>
  </r>
  <r>
    <x v="30"/>
    <x v="0"/>
    <x v="30"/>
    <x v="30"/>
    <n v="4.636164816542827E-5"/>
    <x v="30"/>
    <x v="30"/>
    <x v="30"/>
    <x v="30"/>
    <n v="9.5144560283803219E-4"/>
    <x v="30"/>
  </r>
  <r>
    <x v="31"/>
    <x v="0"/>
    <x v="31"/>
    <x v="31"/>
    <n v="2.2144389077358978E-4"/>
    <x v="31"/>
    <x v="31"/>
    <x v="31"/>
    <x v="31"/>
    <n v="9.8926283077510743E-4"/>
    <x v="31"/>
  </r>
  <r>
    <x v="32"/>
    <x v="0"/>
    <x v="32"/>
    <x v="32"/>
    <n v="1.7055428549958637E-5"/>
    <x v="32"/>
    <x v="32"/>
    <x v="32"/>
    <x v="32"/>
    <n v="1.513477422784454E-3"/>
    <x v="32"/>
  </r>
  <r>
    <x v="33"/>
    <x v="0"/>
    <x v="33"/>
    <x v="33"/>
    <n v="3.7305922042473503E-5"/>
    <x v="33"/>
    <x v="33"/>
    <x v="33"/>
    <x v="33"/>
    <n v="1.2886619450015015E-3"/>
    <x v="33"/>
  </r>
  <r>
    <x v="34"/>
    <x v="0"/>
    <x v="34"/>
    <x v="34"/>
    <n v="3.622813720225928E-4"/>
    <x v="34"/>
    <x v="34"/>
    <x v="34"/>
    <x v="34"/>
    <n v="2.3194956650765359E-3"/>
    <x v="34"/>
  </r>
  <r>
    <x v="35"/>
    <x v="0"/>
    <x v="35"/>
    <x v="35"/>
    <n v="3.5470417221562912E-5"/>
    <x v="35"/>
    <x v="35"/>
    <x v="35"/>
    <x v="35"/>
    <n v="1.0531118669043832E-3"/>
    <x v="35"/>
  </r>
  <r>
    <x v="36"/>
    <x v="0"/>
    <x v="36"/>
    <x v="36"/>
    <n v="8.2213317332429425E-5"/>
    <x v="36"/>
    <x v="36"/>
    <x v="36"/>
    <x v="36"/>
    <n v="1.3672772193884615E-3"/>
    <x v="36"/>
  </r>
  <r>
    <x v="37"/>
    <x v="0"/>
    <x v="37"/>
    <x v="37"/>
    <n v="9.30710983189617E-5"/>
    <x v="37"/>
    <x v="37"/>
    <x v="37"/>
    <x v="37"/>
    <n v="7.9253081930160925E-4"/>
    <x v="37"/>
  </r>
  <r>
    <x v="38"/>
    <x v="0"/>
    <x v="38"/>
    <x v="38"/>
    <n v="2.6776832391699445E-5"/>
    <x v="38"/>
    <x v="38"/>
    <x v="38"/>
    <x v="38"/>
    <n v="1.1421885607397627E-3"/>
    <x v="38"/>
  </r>
  <r>
    <x v="39"/>
    <x v="0"/>
    <x v="39"/>
    <x v="39"/>
    <n v="4.0638090913727937E-4"/>
    <x v="39"/>
    <x v="39"/>
    <x v="39"/>
    <x v="39"/>
    <n v="1.4459462612063764E-3"/>
    <x v="39"/>
  </r>
  <r>
    <x v="40"/>
    <x v="0"/>
    <x v="40"/>
    <x v="40"/>
    <n v="9.9627398991210893E-5"/>
    <x v="40"/>
    <x v="40"/>
    <x v="40"/>
    <x v="40"/>
    <n v="1.0073066061452775E-3"/>
    <x v="40"/>
  </r>
  <r>
    <x v="41"/>
    <x v="0"/>
    <x v="41"/>
    <x v="41"/>
    <n v="4.5189340701494375E-4"/>
    <x v="41"/>
    <x v="41"/>
    <x v="41"/>
    <x v="41"/>
    <n v="1.7447955560606304E-3"/>
    <x v="41"/>
  </r>
  <r>
    <x v="42"/>
    <x v="0"/>
    <x v="42"/>
    <x v="42"/>
    <n v="6.2537682095674608E-5"/>
    <x v="42"/>
    <x v="42"/>
    <x v="42"/>
    <x v="42"/>
    <n v="1.3898399635655177E-3"/>
    <x v="42"/>
  </r>
  <r>
    <x v="43"/>
    <x v="0"/>
    <x v="43"/>
    <x v="43"/>
    <n v="1.4536584233654657E-5"/>
    <x v="43"/>
    <x v="43"/>
    <x v="43"/>
    <x v="43"/>
    <n v="1.052159741473763E-3"/>
    <x v="43"/>
  </r>
  <r>
    <x v="44"/>
    <x v="0"/>
    <x v="44"/>
    <x v="44"/>
    <n v="1.0363155496734477E-4"/>
    <x v="44"/>
    <x v="44"/>
    <x v="44"/>
    <x v="44"/>
    <n v="1.0263964277574735E-3"/>
    <x v="44"/>
  </r>
  <r>
    <x v="45"/>
    <x v="0"/>
    <x v="45"/>
    <x v="45"/>
    <n v="5.4891063459357908E-4"/>
    <x v="45"/>
    <x v="45"/>
    <x v="45"/>
    <x v="45"/>
    <n v="1.9884027229935463E-3"/>
    <x v="45"/>
  </r>
  <r>
    <x v="46"/>
    <x v="0"/>
    <x v="46"/>
    <x v="46"/>
    <n v="5.0562964251756744E-5"/>
    <x v="46"/>
    <x v="46"/>
    <x v="46"/>
    <x v="46"/>
    <n v="1.1530412637519229E-3"/>
    <x v="46"/>
  </r>
  <r>
    <x v="47"/>
    <x v="0"/>
    <x v="47"/>
    <x v="47"/>
    <n v="4.5531414091537774E-5"/>
    <x v="47"/>
    <x v="47"/>
    <x v="47"/>
    <x v="47"/>
    <n v="7.0266430397442352E-4"/>
    <x v="47"/>
  </r>
  <r>
    <x v="48"/>
    <x v="0"/>
    <x v="48"/>
    <x v="48"/>
    <n v="2.3751028520264741E-4"/>
    <x v="48"/>
    <x v="48"/>
    <x v="48"/>
    <x v="48"/>
    <n v="1.3350814677232626E-3"/>
    <x v="48"/>
  </r>
  <r>
    <x v="49"/>
    <x v="0"/>
    <x v="49"/>
    <x v="49"/>
    <n v="6.1691729476105134E-5"/>
    <x v="49"/>
    <x v="49"/>
    <x v="49"/>
    <x v="49"/>
    <n v="1.0925329208192247E-3"/>
    <x v="49"/>
  </r>
  <r>
    <x v="50"/>
    <x v="0"/>
    <x v="50"/>
    <x v="50"/>
    <n v="5.3472473185326743E-4"/>
    <x v="50"/>
    <x v="50"/>
    <x v="50"/>
    <x v="50"/>
    <n v="2.7366200086291551E-3"/>
    <x v="50"/>
  </r>
  <r>
    <x v="0"/>
    <x v="1"/>
    <x v="51"/>
    <x v="51"/>
    <n v="8.9612257484793234E-5"/>
    <x v="51"/>
    <x v="51"/>
    <x v="51"/>
    <x v="51"/>
    <n v="1.1957008454478457E-3"/>
    <x v="51"/>
  </r>
  <r>
    <x v="1"/>
    <x v="1"/>
    <x v="52"/>
    <x v="52"/>
    <n v="4.6717327123068237E-4"/>
    <x v="52"/>
    <x v="52"/>
    <x v="52"/>
    <x v="52"/>
    <n v="3.0723046625111211E-3"/>
    <x v="52"/>
  </r>
  <r>
    <x v="2"/>
    <x v="1"/>
    <x v="53"/>
    <x v="53"/>
    <n v="6.6696062673679668E-5"/>
    <x v="53"/>
    <x v="53"/>
    <x v="53"/>
    <x v="53"/>
    <n v="7.1686914090281879E-4"/>
    <x v="53"/>
  </r>
  <r>
    <x v="3"/>
    <x v="1"/>
    <x v="54"/>
    <x v="54"/>
    <n v="1.6300704155310298E-4"/>
    <x v="54"/>
    <x v="54"/>
    <x v="54"/>
    <x v="54"/>
    <n v="1.2814437042782561E-3"/>
    <x v="54"/>
  </r>
  <r>
    <x v="4"/>
    <x v="1"/>
    <x v="55"/>
    <x v="55"/>
    <n v="1.1133969688313272E-5"/>
    <x v="55"/>
    <x v="55"/>
    <x v="55"/>
    <x v="55"/>
    <n v="1.3005055923038735E-3"/>
    <x v="55"/>
  </r>
  <r>
    <x v="5"/>
    <x v="1"/>
    <x v="56"/>
    <x v="56"/>
    <n v="7.7826829172923488E-5"/>
    <x v="56"/>
    <x v="56"/>
    <x v="56"/>
    <x v="56"/>
    <n v="8.7339098907168462E-4"/>
    <x v="56"/>
  </r>
  <r>
    <x v="6"/>
    <x v="1"/>
    <x v="57"/>
    <x v="57"/>
    <n v="1.4338152614853635E-4"/>
    <x v="57"/>
    <x v="57"/>
    <x v="57"/>
    <x v="57"/>
    <n v="1.0658004686589077E-3"/>
    <x v="57"/>
  </r>
  <r>
    <x v="7"/>
    <x v="1"/>
    <x v="58"/>
    <x v="58"/>
    <n v="3.9929895880400697E-4"/>
    <x v="58"/>
    <x v="58"/>
    <x v="58"/>
    <x v="58"/>
    <n v="1.4253011942411381E-3"/>
    <x v="58"/>
  </r>
  <r>
    <x v="8"/>
    <x v="1"/>
    <x v="59"/>
    <x v="59"/>
    <n v="4.0027058291404992E-4"/>
    <x v="59"/>
    <x v="59"/>
    <x v="59"/>
    <x v="59"/>
    <n v="2.4848971817992443E-3"/>
    <x v="59"/>
  </r>
  <r>
    <x v="9"/>
    <x v="1"/>
    <x v="60"/>
    <x v="60"/>
    <n v="1.7628615601899587E-5"/>
    <x v="60"/>
    <x v="60"/>
    <x v="60"/>
    <x v="60"/>
    <n v="6.0787498906798756E-4"/>
    <x v="60"/>
  </r>
  <r>
    <x v="10"/>
    <x v="1"/>
    <x v="61"/>
    <x v="61"/>
    <n v="3.0040720438345347E-5"/>
    <x v="61"/>
    <x v="61"/>
    <x v="61"/>
    <x v="61"/>
    <n v="1.2178261741899407E-3"/>
    <x v="61"/>
  </r>
  <r>
    <x v="11"/>
    <x v="1"/>
    <x v="62"/>
    <x v="62"/>
    <n v="2.2106598937500485E-4"/>
    <x v="62"/>
    <x v="62"/>
    <x v="62"/>
    <x v="62"/>
    <n v="1.2371681724007402E-3"/>
    <x v="62"/>
  </r>
  <r>
    <x v="12"/>
    <x v="1"/>
    <x v="63"/>
    <x v="63"/>
    <n v="2.2156639072984309E-4"/>
    <x v="63"/>
    <x v="63"/>
    <x v="63"/>
    <x v="63"/>
    <n v="1.1186256396753919E-3"/>
    <x v="63"/>
  </r>
  <r>
    <x v="13"/>
    <x v="1"/>
    <x v="64"/>
    <x v="64"/>
    <n v="2.2743940076592114E-5"/>
    <x v="64"/>
    <x v="64"/>
    <x v="64"/>
    <x v="64"/>
    <n v="1.2286177230230919E-3"/>
    <x v="64"/>
  </r>
  <r>
    <x v="14"/>
    <x v="1"/>
    <x v="65"/>
    <x v="65"/>
    <n v="5.7288363161578884E-5"/>
    <x v="65"/>
    <x v="65"/>
    <x v="65"/>
    <x v="65"/>
    <n v="1.1971133059445061E-3"/>
    <x v="65"/>
  </r>
  <r>
    <x v="15"/>
    <x v="1"/>
    <x v="66"/>
    <x v="66"/>
    <n v="1.1636455988805142E-4"/>
    <x v="66"/>
    <x v="66"/>
    <x v="66"/>
    <x v="66"/>
    <n v="1.2058959962094511E-3"/>
    <x v="66"/>
  </r>
  <r>
    <x v="16"/>
    <x v="1"/>
    <x v="67"/>
    <x v="67"/>
    <n v="1.5706708032584262E-4"/>
    <x v="67"/>
    <x v="67"/>
    <x v="67"/>
    <x v="67"/>
    <n v="1.3148156273658778E-3"/>
    <x v="67"/>
  </r>
  <r>
    <x v="17"/>
    <x v="1"/>
    <x v="68"/>
    <x v="68"/>
    <n v="7.0373734876481376E-5"/>
    <x v="68"/>
    <x v="68"/>
    <x v="68"/>
    <x v="68"/>
    <n v="1.4706053009129673E-3"/>
    <x v="68"/>
  </r>
  <r>
    <x v="18"/>
    <x v="1"/>
    <x v="69"/>
    <x v="69"/>
    <n v="8.0263213911605497E-5"/>
    <x v="69"/>
    <x v="69"/>
    <x v="69"/>
    <x v="69"/>
    <n v="1.3453493283335073E-3"/>
    <x v="69"/>
  </r>
  <r>
    <x v="19"/>
    <x v="1"/>
    <x v="70"/>
    <x v="70"/>
    <n v="2.9696750583298046E-4"/>
    <x v="70"/>
    <x v="70"/>
    <x v="70"/>
    <x v="70"/>
    <n v="1.1995136738954537E-3"/>
    <x v="70"/>
  </r>
  <r>
    <x v="20"/>
    <x v="1"/>
    <x v="71"/>
    <x v="71"/>
    <n v="5.7917968057177939E-5"/>
    <x v="71"/>
    <x v="71"/>
    <x v="71"/>
    <x v="71"/>
    <n v="1.1190814116175121E-3"/>
    <x v="71"/>
  </r>
  <r>
    <x v="21"/>
    <x v="1"/>
    <x v="72"/>
    <x v="72"/>
    <n v="3.7712691878027879E-5"/>
    <x v="72"/>
    <x v="72"/>
    <x v="72"/>
    <x v="72"/>
    <n v="1.3034280801073998E-3"/>
    <x v="72"/>
  </r>
  <r>
    <x v="22"/>
    <x v="1"/>
    <x v="73"/>
    <x v="73"/>
    <n v="4.4964250382346304E-5"/>
    <x v="73"/>
    <x v="73"/>
    <x v="73"/>
    <x v="73"/>
    <n v="9.7039533070852543E-4"/>
    <x v="73"/>
  </r>
  <r>
    <x v="23"/>
    <x v="1"/>
    <x v="74"/>
    <x v="74"/>
    <n v="6.0021766238743584E-5"/>
    <x v="74"/>
    <x v="74"/>
    <x v="74"/>
    <x v="74"/>
    <n v="8.1903846617065103E-4"/>
    <x v="74"/>
  </r>
  <r>
    <x v="24"/>
    <x v="1"/>
    <x v="75"/>
    <x v="75"/>
    <n v="8.0124354317596158E-5"/>
    <x v="75"/>
    <x v="75"/>
    <x v="75"/>
    <x v="75"/>
    <n v="1.2485901122849105E-3"/>
    <x v="75"/>
  </r>
  <r>
    <x v="25"/>
    <x v="1"/>
    <x v="76"/>
    <x v="76"/>
    <n v="8.624439927023044E-5"/>
    <x v="76"/>
    <x v="76"/>
    <x v="76"/>
    <x v="76"/>
    <n v="1.2687646638779118E-3"/>
    <x v="76"/>
  </r>
  <r>
    <x v="26"/>
    <x v="1"/>
    <x v="77"/>
    <x v="77"/>
    <n v="4.5792985990431668E-4"/>
    <x v="77"/>
    <x v="77"/>
    <x v="77"/>
    <x v="77"/>
    <n v="1.5139461437300797E-3"/>
    <x v="77"/>
  </r>
  <r>
    <x v="27"/>
    <x v="1"/>
    <x v="78"/>
    <x v="78"/>
    <n v="2.5261208194802241E-4"/>
    <x v="78"/>
    <x v="78"/>
    <x v="78"/>
    <x v="78"/>
    <n v="1.2061845986931757E-3"/>
    <x v="78"/>
  </r>
  <r>
    <x v="28"/>
    <x v="1"/>
    <x v="79"/>
    <x v="79"/>
    <n v="1.4171043336717038E-4"/>
    <x v="79"/>
    <x v="79"/>
    <x v="79"/>
    <x v="79"/>
    <n v="1.0869569828025382E-3"/>
    <x v="79"/>
  </r>
  <r>
    <x v="29"/>
    <x v="1"/>
    <x v="80"/>
    <x v="80"/>
    <n v="2.9496884497318517E-4"/>
    <x v="80"/>
    <x v="80"/>
    <x v="80"/>
    <x v="80"/>
    <n v="1.3151813413720035E-3"/>
    <x v="80"/>
  </r>
  <r>
    <x v="30"/>
    <x v="1"/>
    <x v="81"/>
    <x v="81"/>
    <n v="5.321341758267261E-5"/>
    <x v="81"/>
    <x v="81"/>
    <x v="81"/>
    <x v="81"/>
    <n v="8.2728569175837387E-4"/>
    <x v="81"/>
  </r>
  <r>
    <x v="31"/>
    <x v="1"/>
    <x v="82"/>
    <x v="82"/>
    <n v="1.4769620488521955E-4"/>
    <x v="82"/>
    <x v="82"/>
    <x v="82"/>
    <x v="82"/>
    <n v="1.0616340942933733E-3"/>
    <x v="82"/>
  </r>
  <r>
    <x v="32"/>
    <x v="1"/>
    <x v="83"/>
    <x v="83"/>
    <n v="1.7798978332177987E-5"/>
    <x v="83"/>
    <x v="83"/>
    <x v="83"/>
    <x v="83"/>
    <n v="1.5900398427255247E-3"/>
    <x v="83"/>
  </r>
  <r>
    <x v="33"/>
    <x v="1"/>
    <x v="84"/>
    <x v="84"/>
    <n v="4.4286129628564158E-5"/>
    <x v="84"/>
    <x v="84"/>
    <x v="84"/>
    <x v="84"/>
    <n v="1.2371283621386237E-3"/>
    <x v="84"/>
  </r>
  <r>
    <x v="34"/>
    <x v="1"/>
    <x v="85"/>
    <x v="85"/>
    <n v="5.8858755052851005E-4"/>
    <x v="85"/>
    <x v="85"/>
    <x v="85"/>
    <x v="85"/>
    <n v="2.0159175636416979E-3"/>
    <x v="85"/>
  </r>
  <r>
    <x v="35"/>
    <x v="1"/>
    <x v="86"/>
    <x v="86"/>
    <n v="2.5917815576512463E-5"/>
    <x v="86"/>
    <x v="86"/>
    <x v="86"/>
    <x v="86"/>
    <n v="1.0604597246924178E-3"/>
    <x v="86"/>
  </r>
  <r>
    <x v="36"/>
    <x v="1"/>
    <x v="87"/>
    <x v="87"/>
    <n v="8.4899890228403935E-5"/>
    <x v="87"/>
    <x v="87"/>
    <x v="87"/>
    <x v="87"/>
    <n v="1.286912906681895E-3"/>
    <x v="87"/>
  </r>
  <r>
    <x v="37"/>
    <x v="1"/>
    <x v="88"/>
    <x v="88"/>
    <n v="1.0632214657845597E-4"/>
    <x v="88"/>
    <x v="88"/>
    <x v="88"/>
    <x v="88"/>
    <n v="6.6440026658025635E-4"/>
    <x v="88"/>
  </r>
  <r>
    <x v="38"/>
    <x v="1"/>
    <x v="89"/>
    <x v="89"/>
    <n v="3.1938817471978854E-5"/>
    <x v="89"/>
    <x v="89"/>
    <x v="89"/>
    <x v="89"/>
    <n v="1.0662650034418194E-3"/>
    <x v="89"/>
  </r>
  <r>
    <x v="39"/>
    <x v="1"/>
    <x v="90"/>
    <x v="90"/>
    <n v="2.6135965515460354E-4"/>
    <x v="90"/>
    <x v="90"/>
    <x v="90"/>
    <x v="90"/>
    <n v="1.5547522105657104E-3"/>
    <x v="90"/>
  </r>
  <r>
    <x v="40"/>
    <x v="1"/>
    <x v="91"/>
    <x v="91"/>
    <n v="1.0289139152625162E-4"/>
    <x v="91"/>
    <x v="91"/>
    <x v="91"/>
    <x v="91"/>
    <n v="1.0373141944273166E-3"/>
    <x v="91"/>
  </r>
  <r>
    <x v="41"/>
    <x v="1"/>
    <x v="92"/>
    <x v="92"/>
    <n v="5.0298066837195521E-4"/>
    <x v="92"/>
    <x v="92"/>
    <x v="92"/>
    <x v="92"/>
    <n v="1.9822039596547815E-3"/>
    <x v="92"/>
  </r>
  <r>
    <x v="42"/>
    <x v="1"/>
    <x v="93"/>
    <x v="93"/>
    <n v="7.8770492483764957E-5"/>
    <x v="93"/>
    <x v="93"/>
    <x v="93"/>
    <x v="93"/>
    <n v="1.3958399092138727E-3"/>
    <x v="93"/>
  </r>
  <r>
    <x v="43"/>
    <x v="1"/>
    <x v="94"/>
    <x v="94"/>
    <n v="8.0790112524254238E-6"/>
    <x v="94"/>
    <x v="94"/>
    <x v="94"/>
    <x v="94"/>
    <n v="1.0033912113435208E-3"/>
    <x v="94"/>
  </r>
  <r>
    <x v="44"/>
    <x v="1"/>
    <x v="95"/>
    <x v="95"/>
    <n v="1.317700265431958E-4"/>
    <x v="95"/>
    <x v="95"/>
    <x v="95"/>
    <x v="95"/>
    <n v="1.207894730204952E-3"/>
    <x v="95"/>
  </r>
  <r>
    <x v="45"/>
    <x v="1"/>
    <x v="96"/>
    <x v="96"/>
    <n v="5.7676610282993352E-4"/>
    <x v="96"/>
    <x v="96"/>
    <x v="96"/>
    <x v="96"/>
    <n v="1.7749932106509694E-3"/>
    <x v="96"/>
  </r>
  <r>
    <x v="46"/>
    <x v="1"/>
    <x v="97"/>
    <x v="97"/>
    <n v="6.1450615287710162E-5"/>
    <x v="97"/>
    <x v="97"/>
    <x v="97"/>
    <x v="97"/>
    <n v="1.1868053936526467E-3"/>
    <x v="97"/>
  </r>
  <r>
    <x v="47"/>
    <x v="1"/>
    <x v="98"/>
    <x v="98"/>
    <n v="6.2227546512994933E-5"/>
    <x v="98"/>
    <x v="98"/>
    <x v="98"/>
    <x v="98"/>
    <n v="6.1989978738700297E-4"/>
    <x v="98"/>
  </r>
  <r>
    <x v="48"/>
    <x v="1"/>
    <x v="99"/>
    <x v="99"/>
    <n v="2.3979285425772704E-4"/>
    <x v="99"/>
    <x v="99"/>
    <x v="99"/>
    <x v="99"/>
    <n v="1.3281032531505109E-3"/>
    <x v="99"/>
  </r>
  <r>
    <x v="49"/>
    <x v="1"/>
    <x v="100"/>
    <x v="100"/>
    <n v="7.6723019093357026E-5"/>
    <x v="100"/>
    <x v="100"/>
    <x v="100"/>
    <x v="100"/>
    <n v="1.0659792347870512E-3"/>
    <x v="100"/>
  </r>
  <r>
    <x v="50"/>
    <x v="1"/>
    <x v="101"/>
    <x v="101"/>
    <n v="8.7052312806468451E-4"/>
    <x v="101"/>
    <x v="101"/>
    <x v="101"/>
    <x v="101"/>
    <n v="2.5447547168763736E-3"/>
    <x v="101"/>
  </r>
  <r>
    <x v="0"/>
    <x v="2"/>
    <x v="102"/>
    <x v="102"/>
    <n v="7.4198599660216418E-5"/>
    <x v="102"/>
    <x v="102"/>
    <x v="102"/>
    <x v="102"/>
    <n v="1.198604344480249E-3"/>
    <x v="102"/>
  </r>
  <r>
    <x v="1"/>
    <x v="2"/>
    <x v="103"/>
    <x v="103"/>
    <n v="3.517441325634527E-4"/>
    <x v="103"/>
    <x v="103"/>
    <x v="103"/>
    <x v="103"/>
    <n v="3.9325970174633662E-3"/>
    <x v="103"/>
  </r>
  <r>
    <x v="2"/>
    <x v="2"/>
    <x v="104"/>
    <x v="104"/>
    <n v="6.5377412150767841E-5"/>
    <x v="104"/>
    <x v="104"/>
    <x v="104"/>
    <x v="104"/>
    <n v="6.5340555957170573E-4"/>
    <x v="104"/>
  </r>
  <r>
    <x v="3"/>
    <x v="2"/>
    <x v="105"/>
    <x v="105"/>
    <n v="1.5961819287725804E-4"/>
    <x v="105"/>
    <x v="105"/>
    <x v="105"/>
    <x v="105"/>
    <n v="1.5524982844893952E-3"/>
    <x v="105"/>
  </r>
  <r>
    <x v="4"/>
    <x v="2"/>
    <x v="106"/>
    <x v="106"/>
    <n v="8.8185915388287499E-6"/>
    <x v="106"/>
    <x v="106"/>
    <x v="106"/>
    <x v="106"/>
    <n v="1.2762229498882501E-3"/>
    <x v="106"/>
  </r>
  <r>
    <x v="5"/>
    <x v="2"/>
    <x v="107"/>
    <x v="107"/>
    <n v="1.1026694286253135E-4"/>
    <x v="107"/>
    <x v="107"/>
    <x v="107"/>
    <x v="107"/>
    <n v="8.8860868137061741E-4"/>
    <x v="107"/>
  </r>
  <r>
    <x v="6"/>
    <x v="2"/>
    <x v="108"/>
    <x v="108"/>
    <n v="1.0480456862566368E-4"/>
    <x v="108"/>
    <x v="108"/>
    <x v="108"/>
    <x v="108"/>
    <n v="1.1548458506754854E-3"/>
    <x v="108"/>
  </r>
  <r>
    <x v="7"/>
    <x v="2"/>
    <x v="109"/>
    <x v="109"/>
    <n v="3.2495686475022639E-4"/>
    <x v="109"/>
    <x v="109"/>
    <x v="109"/>
    <x v="109"/>
    <n v="1.2007987144248965E-3"/>
    <x v="109"/>
  </r>
  <r>
    <x v="8"/>
    <x v="2"/>
    <x v="110"/>
    <x v="110"/>
    <n v="7.3287390062725093E-4"/>
    <x v="110"/>
    <x v="110"/>
    <x v="110"/>
    <x v="110"/>
    <n v="2.6222897759827007E-3"/>
    <x v="110"/>
  </r>
  <r>
    <x v="9"/>
    <x v="2"/>
    <x v="111"/>
    <x v="111"/>
    <n v="1.799105864502617E-5"/>
    <x v="111"/>
    <x v="111"/>
    <x v="111"/>
    <x v="111"/>
    <n v="6.3694174269812969E-4"/>
    <x v="111"/>
  </r>
  <r>
    <x v="10"/>
    <x v="2"/>
    <x v="112"/>
    <x v="112"/>
    <n v="4.6763099670024525E-5"/>
    <x v="112"/>
    <x v="112"/>
    <x v="112"/>
    <x v="112"/>
    <n v="1.1896429864156561E-3"/>
    <x v="112"/>
  </r>
  <r>
    <x v="11"/>
    <x v="2"/>
    <x v="113"/>
    <x v="113"/>
    <n v="2.9148151059907892E-4"/>
    <x v="113"/>
    <x v="113"/>
    <x v="113"/>
    <x v="113"/>
    <n v="1.6525764109366363E-3"/>
    <x v="113"/>
  </r>
  <r>
    <x v="12"/>
    <x v="2"/>
    <x v="114"/>
    <x v="114"/>
    <n v="3.0106663910993236E-4"/>
    <x v="114"/>
    <x v="114"/>
    <x v="114"/>
    <x v="114"/>
    <n v="1.1403289746301586E-3"/>
    <x v="114"/>
  </r>
  <r>
    <x v="13"/>
    <x v="2"/>
    <x v="115"/>
    <x v="115"/>
    <n v="2.3053710015165996E-5"/>
    <x v="115"/>
    <x v="115"/>
    <x v="115"/>
    <x v="115"/>
    <n v="1.3137815739686215E-3"/>
    <x v="115"/>
  </r>
  <r>
    <x v="14"/>
    <x v="2"/>
    <x v="116"/>
    <x v="116"/>
    <n v="3.0467590684371659E-5"/>
    <x v="116"/>
    <x v="116"/>
    <x v="116"/>
    <x v="116"/>
    <n v="1.0372178295358788E-3"/>
    <x v="116"/>
  </r>
  <r>
    <x v="15"/>
    <x v="2"/>
    <x v="117"/>
    <x v="117"/>
    <n v="1.271969453340478E-4"/>
    <x v="117"/>
    <x v="117"/>
    <x v="117"/>
    <x v="117"/>
    <n v="1.3679253628299246E-3"/>
    <x v="117"/>
  </r>
  <r>
    <x v="16"/>
    <x v="2"/>
    <x v="118"/>
    <x v="118"/>
    <n v="1.5471271123936037E-4"/>
    <x v="118"/>
    <x v="118"/>
    <x v="118"/>
    <x v="118"/>
    <n v="1.4743125045857722E-3"/>
    <x v="118"/>
  </r>
  <r>
    <x v="17"/>
    <x v="2"/>
    <x v="119"/>
    <x v="119"/>
    <n v="1.0316607358693048E-4"/>
    <x v="119"/>
    <x v="119"/>
    <x v="119"/>
    <x v="119"/>
    <n v="1.4153060542157229E-3"/>
    <x v="119"/>
  </r>
  <r>
    <x v="18"/>
    <x v="2"/>
    <x v="120"/>
    <x v="120"/>
    <n v="9.206166369920734E-5"/>
    <x v="120"/>
    <x v="120"/>
    <x v="120"/>
    <x v="120"/>
    <n v="1.2073923452488792E-3"/>
    <x v="120"/>
  </r>
  <r>
    <x v="19"/>
    <x v="2"/>
    <x v="121"/>
    <x v="121"/>
    <n v="3.7005673151785579E-4"/>
    <x v="121"/>
    <x v="121"/>
    <x v="121"/>
    <x v="121"/>
    <n v="1.2773463646064288E-3"/>
    <x v="121"/>
  </r>
  <r>
    <x v="20"/>
    <x v="2"/>
    <x v="122"/>
    <x v="122"/>
    <n v="9.4613165368977718E-5"/>
    <x v="122"/>
    <x v="122"/>
    <x v="122"/>
    <x v="122"/>
    <n v="1.2326959368529726E-3"/>
    <x v="122"/>
  </r>
  <r>
    <x v="21"/>
    <x v="2"/>
    <x v="123"/>
    <x v="123"/>
    <n v="4.8186800823574523E-5"/>
    <x v="123"/>
    <x v="123"/>
    <x v="123"/>
    <x v="123"/>
    <n v="1.4150156568185192E-3"/>
    <x v="123"/>
  </r>
  <r>
    <x v="22"/>
    <x v="2"/>
    <x v="124"/>
    <x v="124"/>
    <n v="3.7522387254475934E-5"/>
    <x v="124"/>
    <x v="124"/>
    <x v="124"/>
    <x v="124"/>
    <n v="1.1053359305427518E-3"/>
    <x v="124"/>
  </r>
  <r>
    <x v="23"/>
    <x v="2"/>
    <x v="125"/>
    <x v="125"/>
    <n v="8.970688825319868E-5"/>
    <x v="125"/>
    <x v="125"/>
    <x v="125"/>
    <x v="125"/>
    <n v="9.4432715895830931E-4"/>
    <x v="125"/>
  </r>
  <r>
    <x v="24"/>
    <x v="2"/>
    <x v="126"/>
    <x v="126"/>
    <n v="1.17072579718705E-4"/>
    <x v="126"/>
    <x v="126"/>
    <x v="126"/>
    <x v="126"/>
    <n v="1.400564700194384E-3"/>
    <x v="126"/>
  </r>
  <r>
    <x v="25"/>
    <x v="2"/>
    <x v="127"/>
    <x v="127"/>
    <n v="7.9791343721176883E-5"/>
    <x v="127"/>
    <x v="127"/>
    <x v="127"/>
    <x v="127"/>
    <n v="1.2829357879460082E-3"/>
    <x v="127"/>
  </r>
  <r>
    <x v="26"/>
    <x v="2"/>
    <x v="128"/>
    <x v="128"/>
    <n v="3.0528313840835346E-4"/>
    <x v="128"/>
    <x v="128"/>
    <x v="128"/>
    <x v="128"/>
    <n v="1.2420560993711713E-3"/>
    <x v="128"/>
  </r>
  <r>
    <x v="27"/>
    <x v="2"/>
    <x v="129"/>
    <x v="129"/>
    <n v="2.1587905936984355E-4"/>
    <x v="129"/>
    <x v="129"/>
    <x v="129"/>
    <x v="129"/>
    <n v="1.2015337296110132E-3"/>
    <x v="129"/>
  </r>
  <r>
    <x v="28"/>
    <x v="2"/>
    <x v="130"/>
    <x v="130"/>
    <n v="1.1757873635584498E-4"/>
    <x v="130"/>
    <x v="130"/>
    <x v="130"/>
    <x v="130"/>
    <n v="9.7011415136015531E-4"/>
    <x v="130"/>
  </r>
  <r>
    <x v="29"/>
    <x v="2"/>
    <x v="131"/>
    <x v="131"/>
    <n v="4.3662622573593577E-4"/>
    <x v="131"/>
    <x v="131"/>
    <x v="131"/>
    <x v="131"/>
    <n v="1.5235466841138458E-3"/>
    <x v="131"/>
  </r>
  <r>
    <x v="30"/>
    <x v="2"/>
    <x v="132"/>
    <x v="132"/>
    <n v="4.2425319545252971E-5"/>
    <x v="132"/>
    <x v="132"/>
    <x v="132"/>
    <x v="132"/>
    <n v="8.7209251919906545E-4"/>
    <x v="132"/>
  </r>
  <r>
    <x v="31"/>
    <x v="2"/>
    <x v="133"/>
    <x v="133"/>
    <n v="2.318377477916451E-4"/>
    <x v="133"/>
    <x v="133"/>
    <x v="133"/>
    <x v="133"/>
    <n v="1.1647691313426565E-3"/>
    <x v="133"/>
  </r>
  <r>
    <x v="32"/>
    <x v="2"/>
    <x v="134"/>
    <x v="134"/>
    <n v="1.9353589737602027E-5"/>
    <x v="134"/>
    <x v="134"/>
    <x v="134"/>
    <x v="134"/>
    <n v="1.6650557181536682E-3"/>
    <x v="134"/>
  </r>
  <r>
    <x v="33"/>
    <x v="2"/>
    <x v="135"/>
    <x v="135"/>
    <n v="3.7881647831920404E-5"/>
    <x v="135"/>
    <x v="135"/>
    <x v="135"/>
    <x v="135"/>
    <n v="1.1419198936550388E-3"/>
    <x v="135"/>
  </r>
  <r>
    <x v="34"/>
    <x v="2"/>
    <x v="136"/>
    <x v="136"/>
    <n v="5.0126174077991671E-4"/>
    <x v="136"/>
    <x v="136"/>
    <x v="136"/>
    <x v="136"/>
    <n v="1.6334360195361911E-3"/>
    <x v="136"/>
  </r>
  <r>
    <x v="35"/>
    <x v="2"/>
    <x v="137"/>
    <x v="137"/>
    <n v="2.8657853944800313E-5"/>
    <x v="137"/>
    <x v="137"/>
    <x v="137"/>
    <x v="137"/>
    <n v="1.190889212357702E-3"/>
    <x v="137"/>
  </r>
  <r>
    <x v="36"/>
    <x v="2"/>
    <x v="138"/>
    <x v="138"/>
    <n v="1.2200183419525302E-4"/>
    <x v="138"/>
    <x v="138"/>
    <x v="138"/>
    <x v="138"/>
    <n v="1.4327720297919438E-3"/>
    <x v="138"/>
  </r>
  <r>
    <x v="37"/>
    <x v="2"/>
    <x v="139"/>
    <x v="139"/>
    <n v="1.0344152643965915E-4"/>
    <x v="139"/>
    <x v="139"/>
    <x v="139"/>
    <x v="139"/>
    <n v="6.4749965271944777E-4"/>
    <x v="139"/>
  </r>
  <r>
    <x v="38"/>
    <x v="2"/>
    <x v="140"/>
    <x v="140"/>
    <n v="2.9100283378388364E-5"/>
    <x v="140"/>
    <x v="140"/>
    <x v="140"/>
    <x v="140"/>
    <n v="1.2655972404763351E-3"/>
    <x v="140"/>
  </r>
  <r>
    <x v="39"/>
    <x v="2"/>
    <x v="141"/>
    <x v="141"/>
    <n v="3.2827032310421534E-4"/>
    <x v="141"/>
    <x v="141"/>
    <x v="141"/>
    <x v="141"/>
    <n v="1.4039593029813581E-3"/>
    <x v="141"/>
  </r>
  <r>
    <x v="40"/>
    <x v="2"/>
    <x v="142"/>
    <x v="142"/>
    <n v="7.6564135177642972E-5"/>
    <x v="142"/>
    <x v="142"/>
    <x v="142"/>
    <x v="142"/>
    <n v="1.0412148267147079E-3"/>
    <x v="142"/>
  </r>
  <r>
    <x v="41"/>
    <x v="2"/>
    <x v="143"/>
    <x v="143"/>
    <n v="5.6509184062501761E-4"/>
    <x v="143"/>
    <x v="143"/>
    <x v="143"/>
    <x v="143"/>
    <n v="1.9450317749461338E-3"/>
    <x v="143"/>
  </r>
  <r>
    <x v="42"/>
    <x v="2"/>
    <x v="144"/>
    <x v="144"/>
    <n v="7.4131594962022464E-5"/>
    <x v="144"/>
    <x v="144"/>
    <x v="144"/>
    <x v="144"/>
    <n v="1.4425318172175492E-3"/>
    <x v="144"/>
  </r>
  <r>
    <x v="43"/>
    <x v="2"/>
    <x v="145"/>
    <x v="145"/>
    <n v="1.2896961494668487E-5"/>
    <x v="145"/>
    <x v="145"/>
    <x v="145"/>
    <x v="145"/>
    <n v="9.838445903362688E-4"/>
    <x v="145"/>
  </r>
  <r>
    <x v="44"/>
    <x v="2"/>
    <x v="146"/>
    <x v="146"/>
    <n v="1.1164031735314057E-4"/>
    <x v="146"/>
    <x v="146"/>
    <x v="146"/>
    <x v="146"/>
    <n v="1.0732455734999014E-3"/>
    <x v="146"/>
  </r>
  <r>
    <x v="45"/>
    <x v="2"/>
    <x v="147"/>
    <x v="147"/>
    <n v="5.0887450588285479E-4"/>
    <x v="147"/>
    <x v="147"/>
    <x v="147"/>
    <x v="147"/>
    <n v="1.6819807628586498E-3"/>
    <x v="147"/>
  </r>
  <r>
    <x v="46"/>
    <x v="2"/>
    <x v="148"/>
    <x v="148"/>
    <n v="5.0116651655074126E-5"/>
    <x v="148"/>
    <x v="148"/>
    <x v="148"/>
    <x v="148"/>
    <n v="1.3004851269662018E-3"/>
    <x v="148"/>
  </r>
  <r>
    <x v="47"/>
    <x v="2"/>
    <x v="149"/>
    <x v="149"/>
    <n v="3.3637659277124338E-5"/>
    <x v="149"/>
    <x v="149"/>
    <x v="149"/>
    <x v="149"/>
    <n v="7.5292441059362559E-4"/>
    <x v="149"/>
  </r>
  <r>
    <x v="48"/>
    <x v="2"/>
    <x v="150"/>
    <x v="150"/>
    <n v="2.0029879327677428E-4"/>
    <x v="150"/>
    <x v="150"/>
    <x v="150"/>
    <x v="150"/>
    <n v="1.2484395956728037E-3"/>
    <x v="150"/>
  </r>
  <r>
    <x v="49"/>
    <x v="2"/>
    <x v="151"/>
    <x v="151"/>
    <n v="7.2948423261971906E-5"/>
    <x v="151"/>
    <x v="151"/>
    <x v="151"/>
    <x v="151"/>
    <n v="1.1686523019177298E-3"/>
    <x v="151"/>
  </r>
  <r>
    <x v="50"/>
    <x v="2"/>
    <x v="152"/>
    <x v="152"/>
    <n v="5.2708881698540369E-4"/>
    <x v="152"/>
    <x v="152"/>
    <x v="152"/>
    <x v="152"/>
    <n v="2.7360486922859838E-3"/>
    <x v="152"/>
  </r>
  <r>
    <x v="0"/>
    <x v="3"/>
    <x v="153"/>
    <x v="153"/>
    <n v="8.7511214246917038E-5"/>
    <x v="153"/>
    <x v="153"/>
    <x v="153"/>
    <x v="153"/>
    <n v="1.1426367980273129E-3"/>
    <x v="153"/>
  </r>
  <r>
    <x v="1"/>
    <x v="3"/>
    <x v="154"/>
    <x v="154"/>
    <n v="5.7825439835731854E-4"/>
    <x v="154"/>
    <x v="154"/>
    <x v="154"/>
    <x v="154"/>
    <n v="3.5035500012350015E-3"/>
    <x v="154"/>
  </r>
  <r>
    <x v="2"/>
    <x v="3"/>
    <x v="155"/>
    <x v="155"/>
    <n v="5.0722635519384052E-5"/>
    <x v="155"/>
    <x v="155"/>
    <x v="155"/>
    <x v="155"/>
    <n v="6.2000660637780733E-4"/>
    <x v="155"/>
  </r>
  <r>
    <x v="3"/>
    <x v="3"/>
    <x v="156"/>
    <x v="156"/>
    <n v="1.2172245110345041E-4"/>
    <x v="156"/>
    <x v="156"/>
    <x v="156"/>
    <x v="156"/>
    <n v="1.4555702264801315E-3"/>
    <x v="156"/>
  </r>
  <r>
    <x v="4"/>
    <x v="3"/>
    <x v="157"/>
    <x v="157"/>
    <n v="9.1302266526706366E-6"/>
    <x v="157"/>
    <x v="157"/>
    <x v="157"/>
    <x v="157"/>
    <n v="1.1889113612000386E-3"/>
    <x v="157"/>
  </r>
  <r>
    <x v="5"/>
    <x v="3"/>
    <x v="158"/>
    <x v="158"/>
    <n v="8.5634026804572478E-5"/>
    <x v="158"/>
    <x v="158"/>
    <x v="158"/>
    <x v="158"/>
    <n v="7.7803277169820469E-4"/>
    <x v="158"/>
  </r>
  <r>
    <x v="6"/>
    <x v="3"/>
    <x v="159"/>
    <x v="159"/>
    <n v="9.5997932788862979E-5"/>
    <x v="159"/>
    <x v="159"/>
    <x v="159"/>
    <x v="159"/>
    <n v="1.005337806790002E-3"/>
    <x v="159"/>
  </r>
  <r>
    <x v="7"/>
    <x v="3"/>
    <x v="160"/>
    <x v="160"/>
    <n v="3.7782596703100051E-4"/>
    <x v="160"/>
    <x v="160"/>
    <x v="160"/>
    <x v="160"/>
    <n v="1.2697634182153607E-3"/>
    <x v="160"/>
  </r>
  <r>
    <x v="8"/>
    <x v="3"/>
    <x v="161"/>
    <x v="161"/>
    <n v="5.733392144756527E-4"/>
    <x v="161"/>
    <x v="161"/>
    <x v="161"/>
    <x v="161"/>
    <n v="2.1101805661413488E-3"/>
    <x v="161"/>
  </r>
  <r>
    <x v="9"/>
    <x v="3"/>
    <x v="162"/>
    <x v="162"/>
    <n v="1.6411411389843709E-5"/>
    <x v="162"/>
    <x v="162"/>
    <x v="162"/>
    <x v="162"/>
    <n v="6.0892193287247925E-4"/>
    <x v="162"/>
  </r>
  <r>
    <x v="10"/>
    <x v="3"/>
    <x v="163"/>
    <x v="163"/>
    <n v="4.6901472847025054E-5"/>
    <x v="163"/>
    <x v="163"/>
    <x v="163"/>
    <x v="163"/>
    <n v="1.111048081177109E-3"/>
    <x v="163"/>
  </r>
  <r>
    <x v="11"/>
    <x v="3"/>
    <x v="164"/>
    <x v="164"/>
    <n v="2.5213531894281965E-4"/>
    <x v="164"/>
    <x v="164"/>
    <x v="164"/>
    <x v="164"/>
    <n v="1.851762176205115E-3"/>
    <x v="164"/>
  </r>
  <r>
    <x v="12"/>
    <x v="3"/>
    <x v="165"/>
    <x v="165"/>
    <n v="2.5550900958387396E-4"/>
    <x v="165"/>
    <x v="165"/>
    <x v="165"/>
    <x v="165"/>
    <n v="8.8341764700977893E-4"/>
    <x v="165"/>
  </r>
  <r>
    <x v="13"/>
    <x v="3"/>
    <x v="166"/>
    <x v="166"/>
    <n v="3.7543285727401052E-5"/>
    <x v="166"/>
    <x v="166"/>
    <x v="166"/>
    <x v="166"/>
    <n v="1.2381173366597107E-3"/>
    <x v="166"/>
  </r>
  <r>
    <x v="14"/>
    <x v="3"/>
    <x v="167"/>
    <x v="167"/>
    <n v="6.3730378192220435E-5"/>
    <x v="167"/>
    <x v="167"/>
    <x v="167"/>
    <x v="167"/>
    <n v="9.8729414941791022E-4"/>
    <x v="167"/>
  </r>
  <r>
    <x v="15"/>
    <x v="3"/>
    <x v="168"/>
    <x v="168"/>
    <n v="1.5129751162070096E-4"/>
    <x v="168"/>
    <x v="168"/>
    <x v="168"/>
    <x v="168"/>
    <n v="1.3487952476548247E-3"/>
    <x v="168"/>
  </r>
  <r>
    <x v="16"/>
    <x v="3"/>
    <x v="169"/>
    <x v="169"/>
    <n v="1.092901576935266E-4"/>
    <x v="169"/>
    <x v="169"/>
    <x v="169"/>
    <x v="169"/>
    <n v="1.5678113771898129E-3"/>
    <x v="169"/>
  </r>
  <r>
    <x v="17"/>
    <x v="3"/>
    <x v="170"/>
    <x v="170"/>
    <n v="5.6064381476404024E-5"/>
    <x v="170"/>
    <x v="170"/>
    <x v="170"/>
    <x v="170"/>
    <n v="1.2730278497364929E-3"/>
    <x v="170"/>
  </r>
  <r>
    <x v="18"/>
    <x v="3"/>
    <x v="171"/>
    <x v="171"/>
    <n v="7.9314806293484297E-5"/>
    <x v="171"/>
    <x v="171"/>
    <x v="171"/>
    <x v="171"/>
    <n v="1.1659612169466656E-3"/>
    <x v="171"/>
  </r>
  <r>
    <x v="19"/>
    <x v="3"/>
    <x v="172"/>
    <x v="172"/>
    <n v="3.0011001072641192E-4"/>
    <x v="172"/>
    <x v="172"/>
    <x v="172"/>
    <x v="172"/>
    <n v="8.9640400096765841E-4"/>
    <x v="172"/>
  </r>
  <r>
    <x v="20"/>
    <x v="3"/>
    <x v="173"/>
    <x v="173"/>
    <n v="6.3700743877552252E-5"/>
    <x v="173"/>
    <x v="173"/>
    <x v="173"/>
    <x v="173"/>
    <n v="1.1001090142417475E-3"/>
    <x v="173"/>
  </r>
  <r>
    <x v="21"/>
    <x v="3"/>
    <x v="174"/>
    <x v="174"/>
    <n v="7.3770744847975473E-5"/>
    <x v="174"/>
    <x v="174"/>
    <x v="174"/>
    <x v="174"/>
    <n v="1.3392571720151874E-3"/>
    <x v="174"/>
  </r>
  <r>
    <x v="22"/>
    <x v="3"/>
    <x v="175"/>
    <x v="175"/>
    <n v="4.6399334114447312E-5"/>
    <x v="175"/>
    <x v="175"/>
    <x v="175"/>
    <x v="175"/>
    <n v="9.9007439663753821E-4"/>
    <x v="175"/>
  </r>
  <r>
    <x v="23"/>
    <x v="3"/>
    <x v="176"/>
    <x v="176"/>
    <n v="9.3452231985073064E-5"/>
    <x v="176"/>
    <x v="176"/>
    <x v="176"/>
    <x v="176"/>
    <n v="9.1308147437369814E-4"/>
    <x v="176"/>
  </r>
  <r>
    <x v="24"/>
    <x v="3"/>
    <x v="177"/>
    <x v="177"/>
    <n v="1.8183204689746206E-4"/>
    <x v="177"/>
    <x v="177"/>
    <x v="177"/>
    <x v="177"/>
    <n v="1.2479561132165066E-3"/>
    <x v="177"/>
  </r>
  <r>
    <x v="25"/>
    <x v="3"/>
    <x v="178"/>
    <x v="178"/>
    <n v="8.0428122807749779E-5"/>
    <x v="178"/>
    <x v="178"/>
    <x v="178"/>
    <x v="178"/>
    <n v="1.2883485550907571E-3"/>
    <x v="178"/>
  </r>
  <r>
    <x v="26"/>
    <x v="3"/>
    <x v="179"/>
    <x v="179"/>
    <n v="3.6683425356629878E-4"/>
    <x v="179"/>
    <x v="179"/>
    <x v="179"/>
    <x v="179"/>
    <n v="1.2690460472920657E-3"/>
    <x v="179"/>
  </r>
  <r>
    <x v="27"/>
    <x v="3"/>
    <x v="180"/>
    <x v="180"/>
    <n v="2.1528223078014672E-4"/>
    <x v="180"/>
    <x v="180"/>
    <x v="180"/>
    <x v="180"/>
    <n v="1.2548964963808638E-3"/>
    <x v="180"/>
  </r>
  <r>
    <x v="28"/>
    <x v="3"/>
    <x v="181"/>
    <x v="181"/>
    <n v="1.5746741113509431E-4"/>
    <x v="181"/>
    <x v="181"/>
    <x v="181"/>
    <x v="181"/>
    <n v="1.1488383392462818E-3"/>
    <x v="181"/>
  </r>
  <r>
    <x v="29"/>
    <x v="3"/>
    <x v="182"/>
    <x v="182"/>
    <n v="2.6847686446764913E-4"/>
    <x v="182"/>
    <x v="182"/>
    <x v="182"/>
    <x v="182"/>
    <n v="1.3137747599966739E-3"/>
    <x v="182"/>
  </r>
  <r>
    <x v="30"/>
    <x v="3"/>
    <x v="183"/>
    <x v="183"/>
    <n v="4.2194069905120242E-5"/>
    <x v="183"/>
    <x v="183"/>
    <x v="183"/>
    <x v="183"/>
    <n v="8.1691628316946194E-4"/>
    <x v="183"/>
  </r>
  <r>
    <x v="31"/>
    <x v="3"/>
    <x v="184"/>
    <x v="184"/>
    <n v="2.2331752957048602E-4"/>
    <x v="184"/>
    <x v="184"/>
    <x v="184"/>
    <x v="184"/>
    <n v="1.0453821289834288E-3"/>
    <x v="184"/>
  </r>
  <r>
    <x v="32"/>
    <x v="3"/>
    <x v="185"/>
    <x v="185"/>
    <n v="1.4614490379450509E-5"/>
    <x v="185"/>
    <x v="185"/>
    <x v="185"/>
    <x v="185"/>
    <n v="1.488798772888107E-3"/>
    <x v="185"/>
  </r>
  <r>
    <x v="33"/>
    <x v="3"/>
    <x v="186"/>
    <x v="186"/>
    <n v="3.4508990504214004E-5"/>
    <x v="186"/>
    <x v="186"/>
    <x v="186"/>
    <x v="186"/>
    <n v="1.3244620934192576E-3"/>
    <x v="186"/>
  </r>
  <r>
    <x v="34"/>
    <x v="3"/>
    <x v="187"/>
    <x v="187"/>
    <n v="6.3973641790172333E-4"/>
    <x v="187"/>
    <x v="187"/>
    <x v="187"/>
    <x v="187"/>
    <n v="2.2104532487332317E-3"/>
    <x v="187"/>
  </r>
  <r>
    <x v="35"/>
    <x v="3"/>
    <x v="188"/>
    <x v="188"/>
    <n v="4.0823851371394904E-5"/>
    <x v="188"/>
    <x v="188"/>
    <x v="188"/>
    <x v="188"/>
    <n v="1.1628060451960675E-3"/>
    <x v="188"/>
  </r>
  <r>
    <x v="36"/>
    <x v="3"/>
    <x v="189"/>
    <x v="189"/>
    <n v="9.9843198705417273E-5"/>
    <x v="189"/>
    <x v="189"/>
    <x v="189"/>
    <x v="189"/>
    <n v="8.5165610103503841E-4"/>
    <x v="189"/>
  </r>
  <r>
    <x v="37"/>
    <x v="3"/>
    <x v="190"/>
    <x v="190"/>
    <n v="1.2376328497672523E-4"/>
    <x v="190"/>
    <x v="190"/>
    <x v="190"/>
    <x v="190"/>
    <n v="6.3552562086893489E-4"/>
    <x v="190"/>
  </r>
  <r>
    <x v="38"/>
    <x v="3"/>
    <x v="191"/>
    <x v="191"/>
    <n v="4.1443269137175785E-5"/>
    <x v="191"/>
    <x v="191"/>
    <x v="191"/>
    <x v="191"/>
    <n v="1.0777539213307149E-3"/>
    <x v="191"/>
  </r>
  <r>
    <x v="39"/>
    <x v="3"/>
    <x v="192"/>
    <x v="192"/>
    <n v="3.1596764617690209E-4"/>
    <x v="192"/>
    <x v="192"/>
    <x v="192"/>
    <x v="192"/>
    <n v="1.1203274091992324E-3"/>
    <x v="192"/>
  </r>
  <r>
    <x v="40"/>
    <x v="3"/>
    <x v="193"/>
    <x v="193"/>
    <n v="8.2955937967374622E-5"/>
    <x v="193"/>
    <x v="193"/>
    <x v="193"/>
    <x v="193"/>
    <n v="9.2836351634603285E-4"/>
    <x v="193"/>
  </r>
  <r>
    <x v="41"/>
    <x v="3"/>
    <x v="194"/>
    <x v="194"/>
    <n v="5.3615372147601168E-4"/>
    <x v="194"/>
    <x v="194"/>
    <x v="194"/>
    <x v="194"/>
    <n v="1.5983442675620695E-3"/>
    <x v="194"/>
  </r>
  <r>
    <x v="42"/>
    <x v="3"/>
    <x v="195"/>
    <x v="195"/>
    <n v="5.8154966512471381E-5"/>
    <x v="195"/>
    <x v="195"/>
    <x v="195"/>
    <x v="195"/>
    <n v="1.4605417714205415E-3"/>
    <x v="195"/>
  </r>
  <r>
    <x v="43"/>
    <x v="3"/>
    <x v="196"/>
    <x v="196"/>
    <n v="1.641044758607986E-5"/>
    <x v="196"/>
    <x v="196"/>
    <x v="196"/>
    <x v="196"/>
    <n v="9.4656322430940155E-4"/>
    <x v="196"/>
  </r>
  <r>
    <x v="44"/>
    <x v="3"/>
    <x v="197"/>
    <x v="197"/>
    <n v="1.0483641942977884E-4"/>
    <x v="197"/>
    <x v="197"/>
    <x v="197"/>
    <x v="197"/>
    <n v="1.1278834153875207E-3"/>
    <x v="197"/>
  </r>
  <r>
    <x v="45"/>
    <x v="3"/>
    <x v="198"/>
    <x v="198"/>
    <n v="1.061604488779791E-3"/>
    <x v="198"/>
    <x v="198"/>
    <x v="198"/>
    <x v="198"/>
    <n v="1.5822291557946286E-3"/>
    <x v="198"/>
  </r>
  <r>
    <x v="46"/>
    <x v="3"/>
    <x v="199"/>
    <x v="199"/>
    <n v="8.1720822078012607E-5"/>
    <x v="199"/>
    <x v="199"/>
    <x v="199"/>
    <x v="199"/>
    <n v="1.2324707687549662E-3"/>
    <x v="199"/>
  </r>
  <r>
    <x v="47"/>
    <x v="3"/>
    <x v="200"/>
    <x v="200"/>
    <n v="5.6180311409562105E-5"/>
    <x v="200"/>
    <x v="200"/>
    <x v="200"/>
    <x v="200"/>
    <n v="6.8647673001678714E-4"/>
    <x v="200"/>
  </r>
  <r>
    <x v="48"/>
    <x v="3"/>
    <x v="201"/>
    <x v="201"/>
    <n v="2.8326720300570271E-4"/>
    <x v="201"/>
    <x v="201"/>
    <x v="201"/>
    <x v="201"/>
    <n v="1.3263484108224635E-3"/>
    <x v="201"/>
  </r>
  <r>
    <x v="49"/>
    <x v="3"/>
    <x v="202"/>
    <x v="202"/>
    <n v="5.2717726005304896E-5"/>
    <x v="202"/>
    <x v="202"/>
    <x v="202"/>
    <x v="202"/>
    <n v="1.1566894655869132E-3"/>
    <x v="202"/>
  </r>
  <r>
    <x v="50"/>
    <x v="3"/>
    <x v="203"/>
    <x v="203"/>
    <n v="8.8307229632151934E-4"/>
    <x v="203"/>
    <x v="203"/>
    <x v="203"/>
    <x v="203"/>
    <n v="2.3082659570098966E-3"/>
    <x v="203"/>
  </r>
  <r>
    <x v="0"/>
    <x v="4"/>
    <x v="204"/>
    <x v="204"/>
    <n v="9.8233386049247236E-5"/>
    <x v="204"/>
    <x v="204"/>
    <x v="204"/>
    <x v="204"/>
    <n v="1.2003155461132015E-3"/>
    <x v="204"/>
  </r>
  <r>
    <x v="1"/>
    <x v="4"/>
    <x v="205"/>
    <x v="205"/>
    <n v="4.784737163095652E-4"/>
    <x v="205"/>
    <x v="205"/>
    <x v="205"/>
    <x v="205"/>
    <n v="2.5670468685790862E-3"/>
    <x v="205"/>
  </r>
  <r>
    <x v="2"/>
    <x v="4"/>
    <x v="206"/>
    <x v="206"/>
    <n v="5.1325147381471137E-5"/>
    <x v="206"/>
    <x v="206"/>
    <x v="206"/>
    <x v="206"/>
    <n v="6.8823866896577566E-4"/>
    <x v="206"/>
  </r>
  <r>
    <x v="3"/>
    <x v="4"/>
    <x v="207"/>
    <x v="207"/>
    <n v="1.3554844522403953E-4"/>
    <x v="207"/>
    <x v="207"/>
    <x v="207"/>
    <x v="207"/>
    <n v="1.5860562029252111E-3"/>
    <x v="207"/>
  </r>
  <r>
    <x v="4"/>
    <x v="4"/>
    <x v="208"/>
    <x v="208"/>
    <n v="9.4754640545946912E-6"/>
    <x v="208"/>
    <x v="208"/>
    <x v="208"/>
    <x v="208"/>
    <n v="1.2835545351760371E-3"/>
    <x v="208"/>
  </r>
  <r>
    <x v="5"/>
    <x v="4"/>
    <x v="209"/>
    <x v="209"/>
    <n v="7.6343598649175775E-5"/>
    <x v="209"/>
    <x v="209"/>
    <x v="209"/>
    <x v="209"/>
    <n v="7.7129518980385608E-4"/>
    <x v="209"/>
  </r>
  <r>
    <x v="6"/>
    <x v="4"/>
    <x v="210"/>
    <x v="210"/>
    <n v="1.1955199078727412E-4"/>
    <x v="210"/>
    <x v="210"/>
    <x v="210"/>
    <x v="210"/>
    <n v="1.0503893732807365E-3"/>
    <x v="210"/>
  </r>
  <r>
    <x v="7"/>
    <x v="4"/>
    <x v="211"/>
    <x v="211"/>
    <n v="3.8503254350062314E-4"/>
    <x v="211"/>
    <x v="211"/>
    <x v="211"/>
    <x v="211"/>
    <n v="1.2186314119307265E-3"/>
    <x v="211"/>
  </r>
  <r>
    <x v="8"/>
    <x v="4"/>
    <x v="212"/>
    <x v="212"/>
    <n v="6.317769928299629E-4"/>
    <x v="212"/>
    <x v="212"/>
    <x v="212"/>
    <x v="212"/>
    <n v="1.8145728574791757E-3"/>
    <x v="212"/>
  </r>
  <r>
    <x v="9"/>
    <x v="4"/>
    <x v="213"/>
    <x v="213"/>
    <n v="2.3394894539798707E-5"/>
    <x v="213"/>
    <x v="213"/>
    <x v="213"/>
    <x v="213"/>
    <n v="6.4460728805209992E-4"/>
    <x v="213"/>
  </r>
  <r>
    <x v="10"/>
    <x v="4"/>
    <x v="214"/>
    <x v="214"/>
    <n v="4.9118704936572352E-5"/>
    <x v="214"/>
    <x v="214"/>
    <x v="214"/>
    <x v="214"/>
    <n v="1.087441528588567E-3"/>
    <x v="214"/>
  </r>
  <r>
    <x v="11"/>
    <x v="4"/>
    <x v="215"/>
    <x v="215"/>
    <n v="3.1210932263099877E-4"/>
    <x v="215"/>
    <x v="215"/>
    <x v="215"/>
    <x v="215"/>
    <n v="1.923759264168115E-3"/>
    <x v="215"/>
  </r>
  <r>
    <x v="12"/>
    <x v="4"/>
    <x v="216"/>
    <x v="216"/>
    <n v="2.8762724443909233E-4"/>
    <x v="216"/>
    <x v="216"/>
    <x v="216"/>
    <x v="216"/>
    <n v="1.1188354122913093E-3"/>
    <x v="216"/>
  </r>
  <r>
    <x v="13"/>
    <x v="4"/>
    <x v="217"/>
    <x v="217"/>
    <n v="3.3530578419561277E-5"/>
    <x v="217"/>
    <x v="217"/>
    <x v="217"/>
    <x v="217"/>
    <n v="1.3214131957665558E-3"/>
    <x v="217"/>
  </r>
  <r>
    <x v="14"/>
    <x v="4"/>
    <x v="218"/>
    <x v="218"/>
    <n v="3.6468350197994813E-5"/>
    <x v="218"/>
    <x v="218"/>
    <x v="218"/>
    <x v="218"/>
    <n v="1.0869264198054213E-3"/>
    <x v="218"/>
  </r>
  <r>
    <x v="15"/>
    <x v="4"/>
    <x v="219"/>
    <x v="219"/>
    <n v="1.1895388535118684E-4"/>
    <x v="219"/>
    <x v="219"/>
    <x v="219"/>
    <x v="219"/>
    <n v="1.5612963668258551E-3"/>
    <x v="219"/>
  </r>
  <r>
    <x v="16"/>
    <x v="4"/>
    <x v="220"/>
    <x v="220"/>
    <n v="1.761926939481499E-4"/>
    <x v="220"/>
    <x v="220"/>
    <x v="220"/>
    <x v="220"/>
    <n v="1.6978741519665171E-3"/>
    <x v="220"/>
  </r>
  <r>
    <x v="17"/>
    <x v="4"/>
    <x v="221"/>
    <x v="221"/>
    <n v="1.4129524427536767E-4"/>
    <x v="221"/>
    <x v="221"/>
    <x v="221"/>
    <x v="221"/>
    <n v="1.3509430233650608E-3"/>
    <x v="221"/>
  </r>
  <r>
    <x v="18"/>
    <x v="4"/>
    <x v="222"/>
    <x v="222"/>
    <n v="1.1944935624178958E-4"/>
    <x v="222"/>
    <x v="222"/>
    <x v="222"/>
    <x v="222"/>
    <n v="1.1899526583092727E-3"/>
    <x v="222"/>
  </r>
  <r>
    <x v="19"/>
    <x v="4"/>
    <x v="223"/>
    <x v="223"/>
    <n v="2.8265576306624825E-4"/>
    <x v="223"/>
    <x v="223"/>
    <x v="223"/>
    <x v="223"/>
    <n v="1.1569837629307057E-3"/>
    <x v="223"/>
  </r>
  <r>
    <x v="20"/>
    <x v="4"/>
    <x v="224"/>
    <x v="224"/>
    <n v="6.2784566968789179E-5"/>
    <x v="224"/>
    <x v="224"/>
    <x v="224"/>
    <x v="224"/>
    <n v="1.2532740934281779E-3"/>
    <x v="224"/>
  </r>
  <r>
    <x v="21"/>
    <x v="4"/>
    <x v="225"/>
    <x v="225"/>
    <n v="6.6825189877094514E-5"/>
    <x v="225"/>
    <x v="225"/>
    <x v="225"/>
    <x v="225"/>
    <n v="1.5018309949368671E-3"/>
    <x v="225"/>
  </r>
  <r>
    <x v="22"/>
    <x v="4"/>
    <x v="226"/>
    <x v="226"/>
    <n v="3.5122267789151592E-5"/>
    <x v="226"/>
    <x v="226"/>
    <x v="226"/>
    <x v="226"/>
    <n v="1.1640689272192372E-3"/>
    <x v="226"/>
  </r>
  <r>
    <x v="23"/>
    <x v="4"/>
    <x v="227"/>
    <x v="227"/>
    <n v="9.0139194102465517E-5"/>
    <x v="227"/>
    <x v="227"/>
    <x v="227"/>
    <x v="227"/>
    <n v="8.6442501293423522E-4"/>
    <x v="227"/>
  </r>
  <r>
    <x v="24"/>
    <x v="4"/>
    <x v="228"/>
    <x v="228"/>
    <n v="1.4755496857382742E-4"/>
    <x v="228"/>
    <x v="228"/>
    <x v="228"/>
    <x v="228"/>
    <n v="1.6105602474507132E-3"/>
    <x v="228"/>
  </r>
  <r>
    <x v="25"/>
    <x v="4"/>
    <x v="229"/>
    <x v="229"/>
    <n v="6.5773385507327675E-5"/>
    <x v="229"/>
    <x v="229"/>
    <x v="229"/>
    <x v="229"/>
    <n v="1.4466440825904813E-3"/>
    <x v="229"/>
  </r>
  <r>
    <x v="26"/>
    <x v="4"/>
    <x v="230"/>
    <x v="230"/>
    <n v="4.069192218955745E-4"/>
    <x v="230"/>
    <x v="230"/>
    <x v="230"/>
    <x v="230"/>
    <n v="1.6228376214272571E-3"/>
    <x v="230"/>
  </r>
  <r>
    <x v="27"/>
    <x v="4"/>
    <x v="231"/>
    <x v="231"/>
    <n v="2.1151041036139378E-4"/>
    <x v="231"/>
    <x v="231"/>
    <x v="231"/>
    <x v="231"/>
    <n v="1.3967156778138591E-3"/>
    <x v="231"/>
  </r>
  <r>
    <x v="28"/>
    <x v="4"/>
    <x v="232"/>
    <x v="232"/>
    <n v="2.0252074351312952E-4"/>
    <x v="232"/>
    <x v="232"/>
    <x v="232"/>
    <x v="232"/>
    <n v="9.8862592560356702E-4"/>
    <x v="232"/>
  </r>
  <r>
    <x v="29"/>
    <x v="4"/>
    <x v="233"/>
    <x v="233"/>
    <n v="3.9682349166454646E-4"/>
    <x v="233"/>
    <x v="233"/>
    <x v="233"/>
    <x v="233"/>
    <n v="1.300441879447411E-3"/>
    <x v="233"/>
  </r>
  <r>
    <x v="30"/>
    <x v="4"/>
    <x v="234"/>
    <x v="234"/>
    <n v="5.8601169870897741E-5"/>
    <x v="234"/>
    <x v="234"/>
    <x v="234"/>
    <x v="234"/>
    <n v="9.5840795523454043E-4"/>
    <x v="234"/>
  </r>
  <r>
    <x v="31"/>
    <x v="4"/>
    <x v="235"/>
    <x v="235"/>
    <n v="1.7818235280510431E-4"/>
    <x v="235"/>
    <x v="235"/>
    <x v="235"/>
    <x v="235"/>
    <n v="1.0274066069598123E-3"/>
    <x v="235"/>
  </r>
  <r>
    <x v="32"/>
    <x v="4"/>
    <x v="236"/>
    <x v="236"/>
    <n v="1.4558186897490211E-5"/>
    <x v="236"/>
    <x v="236"/>
    <x v="236"/>
    <x v="236"/>
    <n v="1.5929001756314547E-3"/>
    <x v="236"/>
  </r>
  <r>
    <x v="33"/>
    <x v="4"/>
    <x v="237"/>
    <x v="237"/>
    <n v="3.7012637651651781E-5"/>
    <x v="237"/>
    <x v="237"/>
    <x v="237"/>
    <x v="237"/>
    <n v="1.262587481729161E-3"/>
    <x v="237"/>
  </r>
  <r>
    <x v="34"/>
    <x v="4"/>
    <x v="238"/>
    <x v="238"/>
    <n v="7.177980368032285E-4"/>
    <x v="238"/>
    <x v="238"/>
    <x v="238"/>
    <x v="238"/>
    <n v="1.9573356218145544E-3"/>
    <x v="238"/>
  </r>
  <r>
    <x v="35"/>
    <x v="4"/>
    <x v="239"/>
    <x v="239"/>
    <n v="3.1958534445944797E-5"/>
    <x v="239"/>
    <x v="239"/>
    <x v="239"/>
    <x v="239"/>
    <n v="1.2496063490702405E-3"/>
    <x v="239"/>
  </r>
  <r>
    <x v="36"/>
    <x v="4"/>
    <x v="240"/>
    <x v="240"/>
    <n v="1.0945755187746435E-4"/>
    <x v="240"/>
    <x v="240"/>
    <x v="240"/>
    <x v="240"/>
    <n v="1.1059897673707155E-3"/>
    <x v="240"/>
  </r>
  <r>
    <x v="37"/>
    <x v="4"/>
    <x v="241"/>
    <x v="241"/>
    <n v="1.1808657611797351E-4"/>
    <x v="241"/>
    <x v="241"/>
    <x v="241"/>
    <x v="241"/>
    <n v="7.2188264901589232E-4"/>
    <x v="241"/>
  </r>
  <r>
    <x v="38"/>
    <x v="4"/>
    <x v="242"/>
    <x v="242"/>
    <n v="3.0420652390348253E-5"/>
    <x v="242"/>
    <x v="242"/>
    <x v="242"/>
    <x v="242"/>
    <n v="1.2837051699757761E-3"/>
    <x v="242"/>
  </r>
  <r>
    <x v="39"/>
    <x v="4"/>
    <x v="243"/>
    <x v="243"/>
    <n v="3.3599873873540114E-4"/>
    <x v="243"/>
    <x v="243"/>
    <x v="243"/>
    <x v="243"/>
    <n v="1.4303732131712072E-3"/>
    <x v="243"/>
  </r>
  <r>
    <x v="40"/>
    <x v="4"/>
    <x v="244"/>
    <x v="244"/>
    <n v="1.0361500824855886E-4"/>
    <x v="244"/>
    <x v="244"/>
    <x v="244"/>
    <x v="244"/>
    <n v="8.9290529844705357E-4"/>
    <x v="244"/>
  </r>
  <r>
    <x v="41"/>
    <x v="4"/>
    <x v="245"/>
    <x v="245"/>
    <n v="5.7930046845187033E-4"/>
    <x v="245"/>
    <x v="245"/>
    <x v="245"/>
    <x v="245"/>
    <n v="1.8395619209568682E-3"/>
    <x v="245"/>
  </r>
  <r>
    <x v="42"/>
    <x v="4"/>
    <x v="246"/>
    <x v="246"/>
    <n v="6.456907701159053E-5"/>
    <x v="246"/>
    <x v="246"/>
    <x v="246"/>
    <x v="246"/>
    <n v="1.5139690492105362E-3"/>
    <x v="246"/>
  </r>
  <r>
    <x v="43"/>
    <x v="4"/>
    <x v="247"/>
    <x v="247"/>
    <n v="1.2938267518043047E-5"/>
    <x v="247"/>
    <x v="247"/>
    <x v="247"/>
    <x v="247"/>
    <n v="9.7702326849507821E-4"/>
    <x v="247"/>
  </r>
  <r>
    <x v="44"/>
    <x v="4"/>
    <x v="248"/>
    <x v="248"/>
    <n v="7.6335269370024868E-5"/>
    <x v="248"/>
    <x v="248"/>
    <x v="248"/>
    <x v="248"/>
    <n v="1.3198286146191686E-3"/>
    <x v="248"/>
  </r>
  <r>
    <x v="45"/>
    <x v="4"/>
    <x v="249"/>
    <x v="249"/>
    <n v="8.3137666703012752E-4"/>
    <x v="249"/>
    <x v="249"/>
    <x v="249"/>
    <x v="249"/>
    <n v="2.0973797334516708E-3"/>
    <x v="249"/>
  </r>
  <r>
    <x v="46"/>
    <x v="4"/>
    <x v="250"/>
    <x v="250"/>
    <n v="5.0930352386598873E-5"/>
    <x v="250"/>
    <x v="250"/>
    <x v="250"/>
    <x v="250"/>
    <n v="1.2880481910644381E-3"/>
    <x v="250"/>
  </r>
  <r>
    <x v="47"/>
    <x v="4"/>
    <x v="251"/>
    <x v="251"/>
    <n v="4.8553616361282597E-5"/>
    <x v="251"/>
    <x v="251"/>
    <x v="251"/>
    <x v="251"/>
    <n v="7.4631583826980155E-4"/>
    <x v="251"/>
  </r>
  <r>
    <x v="48"/>
    <x v="4"/>
    <x v="252"/>
    <x v="252"/>
    <n v="3.4107727456282659E-4"/>
    <x v="252"/>
    <x v="252"/>
    <x v="252"/>
    <x v="252"/>
    <n v="1.4472515179319813E-3"/>
    <x v="252"/>
  </r>
  <r>
    <x v="49"/>
    <x v="4"/>
    <x v="253"/>
    <x v="253"/>
    <n v="8.3553014116562443E-5"/>
    <x v="253"/>
    <x v="253"/>
    <x v="253"/>
    <x v="253"/>
    <n v="1.2748837008701465E-3"/>
    <x v="253"/>
  </r>
  <r>
    <x v="50"/>
    <x v="4"/>
    <x v="254"/>
    <x v="254"/>
    <n v="9.8899472105700597E-4"/>
    <x v="254"/>
    <x v="254"/>
    <x v="254"/>
    <x v="254"/>
    <n v="2.6549329730751626E-3"/>
    <x v="254"/>
  </r>
  <r>
    <x v="0"/>
    <x v="5"/>
    <x v="255"/>
    <x v="255"/>
    <n v="1.009305920441549E-4"/>
    <x v="255"/>
    <x v="255"/>
    <x v="255"/>
    <x v="255"/>
    <n v="1.2088604181820738E-3"/>
    <x v="255"/>
  </r>
  <r>
    <x v="1"/>
    <x v="5"/>
    <x v="256"/>
    <x v="256"/>
    <n v="5.429138302203211E-4"/>
    <x v="256"/>
    <x v="256"/>
    <x v="256"/>
    <x v="256"/>
    <n v="3.0895082964791467E-3"/>
    <x v="256"/>
  </r>
  <r>
    <x v="2"/>
    <x v="5"/>
    <x v="257"/>
    <x v="257"/>
    <n v="4.2399665423587846E-5"/>
    <x v="257"/>
    <x v="257"/>
    <x v="257"/>
    <x v="257"/>
    <n v="6.0859283337577673E-4"/>
    <x v="257"/>
  </r>
  <r>
    <x v="3"/>
    <x v="5"/>
    <x v="258"/>
    <x v="258"/>
    <n v="1.5174903900644487E-4"/>
    <x v="258"/>
    <x v="258"/>
    <x v="258"/>
    <x v="258"/>
    <n v="1.3548223420412633E-3"/>
    <x v="258"/>
  </r>
  <r>
    <x v="4"/>
    <x v="5"/>
    <x v="259"/>
    <x v="259"/>
    <n v="1.144148632089702E-5"/>
    <x v="259"/>
    <x v="259"/>
    <x v="259"/>
    <x v="259"/>
    <n v="1.06051595761106E-3"/>
    <x v="259"/>
  </r>
  <r>
    <x v="5"/>
    <x v="5"/>
    <x v="260"/>
    <x v="260"/>
    <n v="6.8291488864144994E-5"/>
    <x v="260"/>
    <x v="260"/>
    <x v="260"/>
    <x v="260"/>
    <n v="8.2735892490632876E-4"/>
    <x v="260"/>
  </r>
  <r>
    <x v="6"/>
    <x v="5"/>
    <x v="261"/>
    <x v="261"/>
    <n v="1.1836991049283703E-4"/>
    <x v="261"/>
    <x v="261"/>
    <x v="261"/>
    <x v="261"/>
    <n v="1.0875592769668092E-3"/>
    <x v="261"/>
  </r>
  <r>
    <x v="7"/>
    <x v="5"/>
    <x v="262"/>
    <x v="262"/>
    <n v="3.8876555147496298E-4"/>
    <x v="262"/>
    <x v="262"/>
    <x v="262"/>
    <x v="262"/>
    <n v="1.2970906823030124E-3"/>
    <x v="262"/>
  </r>
  <r>
    <x v="8"/>
    <x v="5"/>
    <x v="263"/>
    <x v="263"/>
    <n v="4.7540624373879867E-4"/>
    <x v="263"/>
    <x v="263"/>
    <x v="263"/>
    <x v="263"/>
    <n v="2.5833598558278529E-3"/>
    <x v="263"/>
  </r>
  <r>
    <x v="9"/>
    <x v="5"/>
    <x v="264"/>
    <x v="264"/>
    <n v="2.1927316722506771E-5"/>
    <x v="264"/>
    <x v="264"/>
    <x v="264"/>
    <x v="264"/>
    <n v="6.1854015088406956E-4"/>
    <x v="264"/>
  </r>
  <r>
    <x v="10"/>
    <x v="5"/>
    <x v="265"/>
    <x v="265"/>
    <n v="3.2213322667092221E-5"/>
    <x v="265"/>
    <x v="265"/>
    <x v="265"/>
    <x v="265"/>
    <n v="1.0621540577475683E-3"/>
    <x v="265"/>
  </r>
  <r>
    <x v="11"/>
    <x v="5"/>
    <x v="266"/>
    <x v="266"/>
    <n v="3.2781983365884224E-4"/>
    <x v="266"/>
    <x v="266"/>
    <x v="266"/>
    <x v="266"/>
    <n v="1.7569073057349658E-3"/>
    <x v="266"/>
  </r>
  <r>
    <x v="12"/>
    <x v="5"/>
    <x v="267"/>
    <x v="267"/>
    <n v="3.1561025451983199E-4"/>
    <x v="267"/>
    <x v="267"/>
    <x v="267"/>
    <x v="267"/>
    <n v="9.6066965135466751E-4"/>
    <x v="267"/>
  </r>
  <r>
    <x v="13"/>
    <x v="5"/>
    <x v="268"/>
    <x v="268"/>
    <n v="3.3072691481315401E-5"/>
    <x v="268"/>
    <x v="268"/>
    <x v="268"/>
    <x v="268"/>
    <n v="1.3031197367185466E-3"/>
    <x v="268"/>
  </r>
  <r>
    <x v="14"/>
    <x v="5"/>
    <x v="269"/>
    <x v="269"/>
    <n v="3.9105635785795226E-5"/>
    <x v="269"/>
    <x v="269"/>
    <x v="269"/>
    <x v="269"/>
    <n v="9.7612081532623375E-4"/>
    <x v="269"/>
  </r>
  <r>
    <x v="15"/>
    <x v="5"/>
    <x v="270"/>
    <x v="270"/>
    <n v="1.7557562762141727E-4"/>
    <x v="270"/>
    <x v="270"/>
    <x v="270"/>
    <x v="270"/>
    <n v="1.2690716518778979E-3"/>
    <x v="270"/>
  </r>
  <r>
    <x v="16"/>
    <x v="5"/>
    <x v="271"/>
    <x v="271"/>
    <n v="1.5252615883363407E-4"/>
    <x v="271"/>
    <x v="271"/>
    <x v="271"/>
    <x v="271"/>
    <n v="1.3937902411763009E-3"/>
    <x v="271"/>
  </r>
  <r>
    <x v="17"/>
    <x v="5"/>
    <x v="272"/>
    <x v="272"/>
    <n v="1.2125481606936578E-4"/>
    <x v="272"/>
    <x v="272"/>
    <x v="272"/>
    <x v="272"/>
    <n v="1.4231114184920953E-3"/>
    <x v="272"/>
  </r>
  <r>
    <x v="18"/>
    <x v="5"/>
    <x v="273"/>
    <x v="273"/>
    <n v="6.2628812985397926E-5"/>
    <x v="273"/>
    <x v="273"/>
    <x v="273"/>
    <x v="273"/>
    <n v="1.019503459381894E-3"/>
    <x v="273"/>
  </r>
  <r>
    <x v="19"/>
    <x v="5"/>
    <x v="274"/>
    <x v="274"/>
    <n v="2.4358873683437134E-4"/>
    <x v="274"/>
    <x v="274"/>
    <x v="274"/>
    <x v="274"/>
    <n v="8.6026542779504172E-4"/>
    <x v="274"/>
  </r>
  <r>
    <x v="20"/>
    <x v="5"/>
    <x v="275"/>
    <x v="275"/>
    <n v="7.8835358688987908E-5"/>
    <x v="275"/>
    <x v="275"/>
    <x v="275"/>
    <x v="275"/>
    <n v="1.0565034183331746E-3"/>
    <x v="275"/>
  </r>
  <r>
    <x v="21"/>
    <x v="5"/>
    <x v="276"/>
    <x v="276"/>
    <n v="5.3826845547754896E-5"/>
    <x v="276"/>
    <x v="276"/>
    <x v="276"/>
    <x v="276"/>
    <n v="1.2368121430615985E-3"/>
    <x v="276"/>
  </r>
  <r>
    <x v="22"/>
    <x v="5"/>
    <x v="277"/>
    <x v="277"/>
    <n v="3.589071220135297E-5"/>
    <x v="277"/>
    <x v="277"/>
    <x v="277"/>
    <x v="277"/>
    <n v="1.1006195421420578E-3"/>
    <x v="277"/>
  </r>
  <r>
    <x v="23"/>
    <x v="5"/>
    <x v="278"/>
    <x v="278"/>
    <n v="7.9295976754548749E-5"/>
    <x v="278"/>
    <x v="278"/>
    <x v="278"/>
    <x v="278"/>
    <n v="7.2150077197958955E-4"/>
    <x v="278"/>
  </r>
  <r>
    <x v="24"/>
    <x v="5"/>
    <x v="279"/>
    <x v="279"/>
    <n v="1.45889101341919E-4"/>
    <x v="279"/>
    <x v="279"/>
    <x v="279"/>
    <x v="279"/>
    <n v="1.4768695175673475E-3"/>
    <x v="279"/>
  </r>
  <r>
    <x v="25"/>
    <x v="5"/>
    <x v="280"/>
    <x v="280"/>
    <n v="8.0113540815578949E-5"/>
    <x v="280"/>
    <x v="280"/>
    <x v="280"/>
    <x v="280"/>
    <n v="1.3105769778367306E-3"/>
    <x v="280"/>
  </r>
  <r>
    <x v="26"/>
    <x v="5"/>
    <x v="281"/>
    <x v="281"/>
    <n v="3.847240077554467E-4"/>
    <x v="281"/>
    <x v="281"/>
    <x v="281"/>
    <x v="281"/>
    <n v="1.4464798880298273E-3"/>
    <x v="281"/>
  </r>
  <r>
    <x v="27"/>
    <x v="5"/>
    <x v="282"/>
    <x v="282"/>
    <n v="3.1271922876309916E-4"/>
    <x v="282"/>
    <x v="282"/>
    <x v="282"/>
    <x v="282"/>
    <n v="1.258910588956669E-3"/>
    <x v="282"/>
  </r>
  <r>
    <x v="28"/>
    <x v="5"/>
    <x v="283"/>
    <x v="283"/>
    <n v="1.5099480114553717E-4"/>
    <x v="283"/>
    <x v="283"/>
    <x v="283"/>
    <x v="283"/>
    <n v="1.425567999394787E-3"/>
    <x v="283"/>
  </r>
  <r>
    <x v="29"/>
    <x v="5"/>
    <x v="284"/>
    <x v="284"/>
    <n v="3.4932652680331187E-4"/>
    <x v="284"/>
    <x v="284"/>
    <x v="284"/>
    <x v="284"/>
    <n v="1.1276529868952815E-3"/>
    <x v="284"/>
  </r>
  <r>
    <x v="30"/>
    <x v="5"/>
    <x v="285"/>
    <x v="285"/>
    <n v="4.7011259442139627E-5"/>
    <x v="285"/>
    <x v="285"/>
    <x v="285"/>
    <x v="285"/>
    <n v="8.3977263389919629E-4"/>
    <x v="285"/>
  </r>
  <r>
    <x v="31"/>
    <x v="5"/>
    <x v="286"/>
    <x v="286"/>
    <n v="2.1278291669799896E-4"/>
    <x v="286"/>
    <x v="286"/>
    <x v="286"/>
    <x v="286"/>
    <n v="8.8919043918202212E-4"/>
    <x v="286"/>
  </r>
  <r>
    <x v="32"/>
    <x v="5"/>
    <x v="287"/>
    <x v="287"/>
    <n v="1.7584167078220125E-5"/>
    <x v="287"/>
    <x v="287"/>
    <x v="287"/>
    <x v="287"/>
    <n v="1.4718626640492019E-3"/>
    <x v="287"/>
  </r>
  <r>
    <x v="33"/>
    <x v="5"/>
    <x v="288"/>
    <x v="288"/>
    <n v="3.8979525205305652E-5"/>
    <x v="288"/>
    <x v="288"/>
    <x v="288"/>
    <x v="288"/>
    <n v="1.1541084180702009E-3"/>
    <x v="288"/>
  </r>
  <r>
    <x v="34"/>
    <x v="5"/>
    <x v="289"/>
    <x v="289"/>
    <n v="4.9671572043261244E-4"/>
    <x v="289"/>
    <x v="289"/>
    <x v="289"/>
    <x v="289"/>
    <n v="2.2430567353133629E-3"/>
    <x v="289"/>
  </r>
  <r>
    <x v="35"/>
    <x v="5"/>
    <x v="290"/>
    <x v="290"/>
    <n v="3.8464026196402011E-5"/>
    <x v="290"/>
    <x v="290"/>
    <x v="290"/>
    <x v="290"/>
    <n v="1.2076768060537517E-3"/>
    <x v="290"/>
  </r>
  <r>
    <x v="36"/>
    <x v="5"/>
    <x v="291"/>
    <x v="291"/>
    <n v="9.5205179596993765E-5"/>
    <x v="291"/>
    <x v="291"/>
    <x v="291"/>
    <x v="291"/>
    <n v="1.0437145569324104E-3"/>
    <x v="291"/>
  </r>
  <r>
    <x v="37"/>
    <x v="5"/>
    <x v="292"/>
    <x v="292"/>
    <n v="1.3241186206530334E-4"/>
    <x v="292"/>
    <x v="292"/>
    <x v="292"/>
    <x v="292"/>
    <n v="6.0695796571508492E-4"/>
    <x v="292"/>
  </r>
  <r>
    <x v="38"/>
    <x v="5"/>
    <x v="293"/>
    <x v="293"/>
    <n v="3.2262722193558391E-5"/>
    <x v="293"/>
    <x v="293"/>
    <x v="293"/>
    <x v="293"/>
    <n v="1.0802354574693655E-3"/>
    <x v="293"/>
  </r>
  <r>
    <x v="39"/>
    <x v="5"/>
    <x v="294"/>
    <x v="294"/>
    <n v="4.2091773157910403E-4"/>
    <x v="294"/>
    <x v="294"/>
    <x v="294"/>
    <x v="294"/>
    <n v="1.3405173651878188E-3"/>
    <x v="294"/>
  </r>
  <r>
    <x v="40"/>
    <x v="5"/>
    <x v="295"/>
    <x v="295"/>
    <n v="9.3784007801242815E-5"/>
    <x v="295"/>
    <x v="295"/>
    <x v="295"/>
    <x v="295"/>
    <n v="7.9372801463262362E-4"/>
    <x v="295"/>
  </r>
  <r>
    <x v="41"/>
    <x v="5"/>
    <x v="296"/>
    <x v="296"/>
    <n v="7.7153587159899182E-4"/>
    <x v="296"/>
    <x v="296"/>
    <x v="296"/>
    <x v="296"/>
    <n v="2.1320825115931988E-3"/>
    <x v="296"/>
  </r>
  <r>
    <x v="42"/>
    <x v="5"/>
    <x v="297"/>
    <x v="297"/>
    <n v="5.9729500573787848E-5"/>
    <x v="297"/>
    <x v="297"/>
    <x v="297"/>
    <x v="297"/>
    <n v="1.4113897120892891E-3"/>
    <x v="297"/>
  </r>
  <r>
    <x v="43"/>
    <x v="5"/>
    <x v="298"/>
    <x v="298"/>
    <n v="1.3357464779600553E-5"/>
    <x v="298"/>
    <x v="298"/>
    <x v="298"/>
    <x v="298"/>
    <n v="9.204102249906873E-4"/>
    <x v="298"/>
  </r>
  <r>
    <x v="44"/>
    <x v="5"/>
    <x v="299"/>
    <x v="299"/>
    <n v="1.5350356133341458E-4"/>
    <x v="299"/>
    <x v="299"/>
    <x v="299"/>
    <x v="299"/>
    <n v="1.0416683606267556E-3"/>
    <x v="299"/>
  </r>
  <r>
    <x v="45"/>
    <x v="5"/>
    <x v="300"/>
    <x v="300"/>
    <n v="8.2521151534835379E-4"/>
    <x v="300"/>
    <x v="300"/>
    <x v="300"/>
    <x v="300"/>
    <n v="2.0089518635821625E-3"/>
    <x v="300"/>
  </r>
  <r>
    <x v="46"/>
    <x v="5"/>
    <x v="301"/>
    <x v="301"/>
    <n v="6.7240783057028115E-5"/>
    <x v="301"/>
    <x v="301"/>
    <x v="301"/>
    <x v="301"/>
    <n v="1.2804850768367254E-3"/>
    <x v="301"/>
  </r>
  <r>
    <x v="47"/>
    <x v="5"/>
    <x v="302"/>
    <x v="302"/>
    <n v="5.4058495967615715E-5"/>
    <x v="302"/>
    <x v="302"/>
    <x v="302"/>
    <x v="302"/>
    <n v="6.0596866041586557E-4"/>
    <x v="302"/>
  </r>
  <r>
    <x v="48"/>
    <x v="5"/>
    <x v="303"/>
    <x v="303"/>
    <n v="2.8836364061552019E-4"/>
    <x v="303"/>
    <x v="303"/>
    <x v="303"/>
    <x v="303"/>
    <n v="1.1827502411305012E-3"/>
    <x v="303"/>
  </r>
  <r>
    <x v="49"/>
    <x v="5"/>
    <x v="304"/>
    <x v="304"/>
    <n v="6.7676702493901748E-5"/>
    <x v="304"/>
    <x v="304"/>
    <x v="304"/>
    <x v="304"/>
    <n v="1.0661379731137319E-3"/>
    <x v="304"/>
  </r>
  <r>
    <x v="50"/>
    <x v="5"/>
    <x v="305"/>
    <x v="305"/>
    <n v="6.7482809824837844E-4"/>
    <x v="305"/>
    <x v="305"/>
    <x v="305"/>
    <x v="305"/>
    <n v="2.7053170688144347E-3"/>
    <x v="305"/>
  </r>
  <r>
    <x v="0"/>
    <x v="6"/>
    <x v="306"/>
    <x v="306"/>
    <n v="1.0626706379289659E-4"/>
    <x v="306"/>
    <x v="306"/>
    <x v="306"/>
    <x v="306"/>
    <n v="1.3698240311780146E-3"/>
    <x v="306"/>
  </r>
  <r>
    <x v="1"/>
    <x v="6"/>
    <x v="307"/>
    <x v="307"/>
    <n v="5.1457341824791508E-4"/>
    <x v="307"/>
    <x v="307"/>
    <x v="307"/>
    <x v="307"/>
    <n v="2.6841290978194743E-3"/>
    <x v="307"/>
  </r>
  <r>
    <x v="2"/>
    <x v="6"/>
    <x v="308"/>
    <x v="308"/>
    <n v="3.8195387669690962E-5"/>
    <x v="308"/>
    <x v="308"/>
    <x v="308"/>
    <x v="308"/>
    <n v="6.2104617871469885E-4"/>
    <x v="308"/>
  </r>
  <r>
    <x v="3"/>
    <x v="6"/>
    <x v="309"/>
    <x v="309"/>
    <n v="1.8137195685428937E-4"/>
    <x v="309"/>
    <x v="309"/>
    <x v="309"/>
    <x v="309"/>
    <n v="1.307992858870604E-3"/>
    <x v="309"/>
  </r>
  <r>
    <x v="4"/>
    <x v="6"/>
    <x v="310"/>
    <x v="310"/>
    <n v="9.8729481270683079E-6"/>
    <x v="310"/>
    <x v="310"/>
    <x v="310"/>
    <x v="310"/>
    <n v="1.1338593025839007E-3"/>
    <x v="310"/>
  </r>
  <r>
    <x v="5"/>
    <x v="6"/>
    <x v="311"/>
    <x v="311"/>
    <n v="8.1088588638646866E-5"/>
    <x v="311"/>
    <x v="311"/>
    <x v="311"/>
    <x v="311"/>
    <n v="8.0496488127861792E-4"/>
    <x v="311"/>
  </r>
  <r>
    <x v="6"/>
    <x v="6"/>
    <x v="312"/>
    <x v="312"/>
    <n v="8.5008500556573929E-5"/>
    <x v="312"/>
    <x v="312"/>
    <x v="312"/>
    <x v="312"/>
    <n v="1.1448785342870471E-3"/>
    <x v="312"/>
  </r>
  <r>
    <x v="7"/>
    <x v="6"/>
    <x v="313"/>
    <x v="313"/>
    <n v="3.8168685855088176E-4"/>
    <x v="313"/>
    <x v="313"/>
    <x v="313"/>
    <x v="313"/>
    <n v="1.3554783524786856E-3"/>
    <x v="313"/>
  </r>
  <r>
    <x v="8"/>
    <x v="6"/>
    <x v="314"/>
    <x v="314"/>
    <n v="6.8528119501257666E-4"/>
    <x v="314"/>
    <x v="314"/>
    <x v="314"/>
    <x v="314"/>
    <n v="2.032157510740359E-3"/>
    <x v="314"/>
  </r>
  <r>
    <x v="9"/>
    <x v="6"/>
    <x v="315"/>
    <x v="315"/>
    <n v="2.1336916455938394E-5"/>
    <x v="315"/>
    <x v="315"/>
    <x v="315"/>
    <x v="315"/>
    <n v="6.3126242730496805E-4"/>
    <x v="315"/>
  </r>
  <r>
    <x v="10"/>
    <x v="6"/>
    <x v="316"/>
    <x v="316"/>
    <n v="3.6256903239143669E-5"/>
    <x v="316"/>
    <x v="316"/>
    <x v="316"/>
    <x v="316"/>
    <n v="1.0244787493888963E-3"/>
    <x v="316"/>
  </r>
  <r>
    <x v="11"/>
    <x v="6"/>
    <x v="317"/>
    <x v="317"/>
    <n v="3.3071929369896087E-4"/>
    <x v="317"/>
    <x v="317"/>
    <x v="317"/>
    <x v="317"/>
    <n v="2.2054411443425672E-3"/>
    <x v="317"/>
  </r>
  <r>
    <x v="12"/>
    <x v="6"/>
    <x v="318"/>
    <x v="318"/>
    <n v="2.6098732930242361E-4"/>
    <x v="318"/>
    <x v="318"/>
    <x v="318"/>
    <x v="318"/>
    <n v="9.7264871375219179E-4"/>
    <x v="318"/>
  </r>
  <r>
    <x v="13"/>
    <x v="6"/>
    <x v="319"/>
    <x v="319"/>
    <n v="3.167090846084543E-5"/>
    <x v="319"/>
    <x v="319"/>
    <x v="319"/>
    <x v="319"/>
    <n v="1.1977551441574184E-3"/>
    <x v="319"/>
  </r>
  <r>
    <x v="14"/>
    <x v="6"/>
    <x v="320"/>
    <x v="320"/>
    <n v="5.3588006342881633E-5"/>
    <x v="320"/>
    <x v="320"/>
    <x v="320"/>
    <x v="320"/>
    <n v="1.0382754427134251E-3"/>
    <x v="320"/>
  </r>
  <r>
    <x v="15"/>
    <x v="6"/>
    <x v="321"/>
    <x v="321"/>
    <n v="1.6855850674558261E-4"/>
    <x v="321"/>
    <x v="321"/>
    <x v="321"/>
    <x v="321"/>
    <n v="1.2103292094531059E-3"/>
    <x v="321"/>
  </r>
  <r>
    <x v="16"/>
    <x v="6"/>
    <x v="322"/>
    <x v="322"/>
    <n v="2.0119665411057129E-4"/>
    <x v="322"/>
    <x v="322"/>
    <x v="322"/>
    <x v="322"/>
    <n v="1.4796785926269142E-3"/>
    <x v="322"/>
  </r>
  <r>
    <x v="17"/>
    <x v="6"/>
    <x v="323"/>
    <x v="323"/>
    <n v="6.517393162654973E-5"/>
    <x v="323"/>
    <x v="323"/>
    <x v="323"/>
    <x v="323"/>
    <n v="1.3266051498000181E-3"/>
    <x v="323"/>
  </r>
  <r>
    <x v="18"/>
    <x v="6"/>
    <x v="324"/>
    <x v="324"/>
    <n v="8.3530578881545612E-5"/>
    <x v="324"/>
    <x v="324"/>
    <x v="324"/>
    <x v="324"/>
    <n v="1.006889952733195E-3"/>
    <x v="324"/>
  </r>
  <r>
    <x v="19"/>
    <x v="6"/>
    <x v="325"/>
    <x v="325"/>
    <n v="2.8058418950117436E-4"/>
    <x v="325"/>
    <x v="325"/>
    <x v="325"/>
    <x v="325"/>
    <n v="1.3034420520062599E-3"/>
    <x v="325"/>
  </r>
  <r>
    <x v="20"/>
    <x v="6"/>
    <x v="326"/>
    <x v="326"/>
    <n v="8.3891602523460392E-5"/>
    <x v="326"/>
    <x v="326"/>
    <x v="326"/>
    <x v="326"/>
    <n v="1.2731631769274585E-3"/>
    <x v="326"/>
  </r>
  <r>
    <x v="21"/>
    <x v="6"/>
    <x v="327"/>
    <x v="327"/>
    <n v="3.1628965080863453E-5"/>
    <x v="327"/>
    <x v="327"/>
    <x v="327"/>
    <x v="327"/>
    <n v="1.4026786853861956E-3"/>
    <x v="327"/>
  </r>
  <r>
    <x v="22"/>
    <x v="6"/>
    <x v="328"/>
    <x v="328"/>
    <n v="3.9011588635142836E-5"/>
    <x v="328"/>
    <x v="328"/>
    <x v="328"/>
    <x v="328"/>
    <n v="1.1279228238060407E-3"/>
    <x v="328"/>
  </r>
  <r>
    <x v="23"/>
    <x v="6"/>
    <x v="329"/>
    <x v="329"/>
    <n v="8.794614156011167E-5"/>
    <x v="329"/>
    <x v="329"/>
    <x v="329"/>
    <x v="329"/>
    <n v="8.9869194620573124E-4"/>
    <x v="329"/>
  </r>
  <r>
    <x v="24"/>
    <x v="6"/>
    <x v="330"/>
    <x v="330"/>
    <n v="1.1772086405921975E-4"/>
    <x v="330"/>
    <x v="330"/>
    <x v="330"/>
    <x v="330"/>
    <n v="1.6878437168924101E-3"/>
    <x v="330"/>
  </r>
  <r>
    <x v="25"/>
    <x v="6"/>
    <x v="331"/>
    <x v="331"/>
    <n v="7.2574203176525693E-5"/>
    <x v="331"/>
    <x v="331"/>
    <x v="331"/>
    <x v="331"/>
    <n v="1.4172775657212595E-3"/>
    <x v="331"/>
  </r>
  <r>
    <x v="26"/>
    <x v="6"/>
    <x v="332"/>
    <x v="332"/>
    <n v="5.0118346765371522E-4"/>
    <x v="332"/>
    <x v="332"/>
    <x v="332"/>
    <x v="332"/>
    <n v="1.0230523006491362E-3"/>
    <x v="332"/>
  </r>
  <r>
    <x v="27"/>
    <x v="6"/>
    <x v="333"/>
    <x v="333"/>
    <n v="2.455769578697063E-4"/>
    <x v="333"/>
    <x v="333"/>
    <x v="333"/>
    <x v="333"/>
    <n v="1.5380869195767291E-3"/>
    <x v="333"/>
  </r>
  <r>
    <x v="28"/>
    <x v="6"/>
    <x v="334"/>
    <x v="334"/>
    <n v="1.2171730940778229E-4"/>
    <x v="334"/>
    <x v="334"/>
    <x v="334"/>
    <x v="334"/>
    <n v="1.2122726654183653E-3"/>
    <x v="334"/>
  </r>
  <r>
    <x v="29"/>
    <x v="6"/>
    <x v="335"/>
    <x v="335"/>
    <n v="3.6790517642349633E-4"/>
    <x v="335"/>
    <x v="335"/>
    <x v="335"/>
    <x v="335"/>
    <n v="1.5147073687972691E-3"/>
    <x v="335"/>
  </r>
  <r>
    <x v="30"/>
    <x v="6"/>
    <x v="336"/>
    <x v="336"/>
    <n v="4.0958513646145368E-5"/>
    <x v="336"/>
    <x v="336"/>
    <x v="336"/>
    <x v="336"/>
    <n v="9.7048749633403628E-4"/>
    <x v="336"/>
  </r>
  <r>
    <x v="31"/>
    <x v="6"/>
    <x v="337"/>
    <x v="337"/>
    <n v="1.1372982553962162E-4"/>
    <x v="337"/>
    <x v="337"/>
    <x v="337"/>
    <x v="337"/>
    <n v="8.3613684978525032E-4"/>
    <x v="337"/>
  </r>
  <r>
    <x v="32"/>
    <x v="6"/>
    <x v="338"/>
    <x v="338"/>
    <n v="1.8469258707149909E-5"/>
    <x v="338"/>
    <x v="338"/>
    <x v="338"/>
    <x v="338"/>
    <n v="1.5386871797185987E-3"/>
    <x v="338"/>
  </r>
  <r>
    <x v="33"/>
    <x v="6"/>
    <x v="339"/>
    <x v="339"/>
    <n v="4.3969075437455353E-5"/>
    <x v="339"/>
    <x v="339"/>
    <x v="339"/>
    <x v="339"/>
    <n v="1.4059850792087158E-3"/>
    <x v="339"/>
  </r>
  <r>
    <x v="34"/>
    <x v="6"/>
    <x v="340"/>
    <x v="340"/>
    <n v="5.582475545752979E-4"/>
    <x v="340"/>
    <x v="340"/>
    <x v="340"/>
    <x v="340"/>
    <n v="2.2163175797406251E-3"/>
    <x v="340"/>
  </r>
  <r>
    <x v="35"/>
    <x v="6"/>
    <x v="341"/>
    <x v="341"/>
    <n v="3.2421524123015523E-5"/>
    <x v="341"/>
    <x v="341"/>
    <x v="341"/>
    <x v="341"/>
    <n v="1.2673040636536519E-3"/>
    <x v="341"/>
  </r>
  <r>
    <x v="36"/>
    <x v="6"/>
    <x v="342"/>
    <x v="342"/>
    <n v="1.3680472722871879E-4"/>
    <x v="342"/>
    <x v="342"/>
    <x v="342"/>
    <x v="342"/>
    <n v="1.0689576008139046E-3"/>
    <x v="342"/>
  </r>
  <r>
    <x v="37"/>
    <x v="6"/>
    <x v="343"/>
    <x v="343"/>
    <n v="1.1306626211342716E-4"/>
    <x v="343"/>
    <x v="343"/>
    <x v="343"/>
    <x v="343"/>
    <n v="6.5230176692704562E-4"/>
    <x v="343"/>
  </r>
  <r>
    <x v="38"/>
    <x v="6"/>
    <x v="344"/>
    <x v="344"/>
    <n v="2.8206150610284573E-5"/>
    <x v="344"/>
    <x v="344"/>
    <x v="344"/>
    <x v="344"/>
    <n v="1.2748150918181914E-3"/>
    <x v="344"/>
  </r>
  <r>
    <x v="39"/>
    <x v="6"/>
    <x v="345"/>
    <x v="345"/>
    <n v="3.5168605520414733E-4"/>
    <x v="345"/>
    <x v="345"/>
    <x v="345"/>
    <x v="345"/>
    <n v="1.6317427465589096E-3"/>
    <x v="345"/>
  </r>
  <r>
    <x v="40"/>
    <x v="6"/>
    <x v="346"/>
    <x v="346"/>
    <n v="7.6447311368684005E-5"/>
    <x v="346"/>
    <x v="346"/>
    <x v="346"/>
    <x v="346"/>
    <n v="9.7546029493043439E-4"/>
    <x v="346"/>
  </r>
  <r>
    <x v="41"/>
    <x v="6"/>
    <x v="347"/>
    <x v="347"/>
    <n v="5.4717050532108135E-4"/>
    <x v="347"/>
    <x v="347"/>
    <x v="347"/>
    <x v="347"/>
    <n v="2.6703372882039187E-3"/>
    <x v="347"/>
  </r>
  <r>
    <x v="42"/>
    <x v="6"/>
    <x v="348"/>
    <x v="348"/>
    <n v="6.7593991882654138E-5"/>
    <x v="348"/>
    <x v="348"/>
    <x v="348"/>
    <x v="348"/>
    <n v="1.5901617475595402E-3"/>
    <x v="348"/>
  </r>
  <r>
    <x v="43"/>
    <x v="6"/>
    <x v="349"/>
    <x v="349"/>
    <n v="1.5327609901791215E-5"/>
    <x v="349"/>
    <x v="349"/>
    <x v="349"/>
    <x v="349"/>
    <n v="9.1952166714273371E-4"/>
    <x v="349"/>
  </r>
  <r>
    <x v="44"/>
    <x v="6"/>
    <x v="350"/>
    <x v="350"/>
    <n v="1.0724673076069819E-4"/>
    <x v="350"/>
    <x v="350"/>
    <x v="350"/>
    <x v="350"/>
    <n v="1.0370969954115812E-3"/>
    <x v="350"/>
  </r>
  <r>
    <x v="45"/>
    <x v="6"/>
    <x v="351"/>
    <x v="351"/>
    <n v="5.696856906649817E-4"/>
    <x v="351"/>
    <x v="351"/>
    <x v="351"/>
    <x v="351"/>
    <n v="1.7037795689449646E-3"/>
    <x v="351"/>
  </r>
  <r>
    <x v="46"/>
    <x v="6"/>
    <x v="352"/>
    <x v="352"/>
    <n v="4.8453146122179411E-5"/>
    <x v="352"/>
    <x v="352"/>
    <x v="352"/>
    <x v="352"/>
    <n v="1.1751661538045707E-3"/>
    <x v="352"/>
  </r>
  <r>
    <x v="47"/>
    <x v="6"/>
    <x v="353"/>
    <x v="353"/>
    <n v="5.8747475023638078E-5"/>
    <x v="353"/>
    <x v="353"/>
    <x v="353"/>
    <x v="353"/>
    <n v="7.9243327670117894E-4"/>
    <x v="353"/>
  </r>
  <r>
    <x v="48"/>
    <x v="6"/>
    <x v="354"/>
    <x v="354"/>
    <n v="2.3583705269246836E-4"/>
    <x v="354"/>
    <x v="354"/>
    <x v="354"/>
    <x v="354"/>
    <n v="1.6414348636620711E-3"/>
    <x v="354"/>
  </r>
  <r>
    <x v="49"/>
    <x v="6"/>
    <x v="355"/>
    <x v="355"/>
    <n v="7.1779835453101562E-5"/>
    <x v="355"/>
    <x v="355"/>
    <x v="355"/>
    <x v="355"/>
    <n v="1.1837905470227965E-3"/>
    <x v="355"/>
  </r>
  <r>
    <x v="50"/>
    <x v="6"/>
    <x v="356"/>
    <x v="356"/>
    <n v="8.6811109236940441E-4"/>
    <x v="356"/>
    <x v="356"/>
    <x v="356"/>
    <x v="356"/>
    <n v="2.1098712687030721E-3"/>
    <x v="356"/>
  </r>
  <r>
    <x v="0"/>
    <x v="7"/>
    <x v="357"/>
    <x v="357"/>
    <n v="1.2122051868138579E-4"/>
    <x v="357"/>
    <x v="357"/>
    <x v="357"/>
    <x v="357"/>
    <n v="1.095041591929053E-3"/>
    <x v="357"/>
  </r>
  <r>
    <x v="1"/>
    <x v="7"/>
    <x v="358"/>
    <x v="358"/>
    <n v="6.6688762222738411E-4"/>
    <x v="358"/>
    <x v="358"/>
    <x v="358"/>
    <x v="358"/>
    <n v="1.9307147673586662E-3"/>
    <x v="358"/>
  </r>
  <r>
    <x v="2"/>
    <x v="7"/>
    <x v="359"/>
    <x v="359"/>
    <n v="4.6732800984854445E-5"/>
    <x v="359"/>
    <x v="359"/>
    <x v="359"/>
    <x v="359"/>
    <n v="6.5890226179560717E-4"/>
    <x v="359"/>
  </r>
  <r>
    <x v="3"/>
    <x v="7"/>
    <x v="360"/>
    <x v="360"/>
    <n v="1.3203148243814091E-4"/>
    <x v="360"/>
    <x v="360"/>
    <x v="360"/>
    <x v="360"/>
    <n v="1.3035677727103868E-3"/>
    <x v="360"/>
  </r>
  <r>
    <x v="4"/>
    <x v="7"/>
    <x v="361"/>
    <x v="361"/>
    <n v="4.5335146000270918E-6"/>
    <x v="361"/>
    <x v="361"/>
    <x v="361"/>
    <x v="361"/>
    <n v="1.0254048053415326E-3"/>
    <x v="361"/>
  </r>
  <r>
    <x v="5"/>
    <x v="7"/>
    <x v="362"/>
    <x v="362"/>
    <n v="8.3441561399114522E-5"/>
    <x v="362"/>
    <x v="362"/>
    <x v="362"/>
    <x v="362"/>
    <n v="6.1000296863040744E-4"/>
    <x v="362"/>
  </r>
  <r>
    <x v="6"/>
    <x v="7"/>
    <x v="363"/>
    <x v="363"/>
    <n v="1.1116408293007938E-4"/>
    <x v="363"/>
    <x v="363"/>
    <x v="363"/>
    <x v="363"/>
    <n v="8.5796046689038178E-4"/>
    <x v="363"/>
  </r>
  <r>
    <x v="7"/>
    <x v="7"/>
    <x v="364"/>
    <x v="364"/>
    <n v="4.8257840095378732E-4"/>
    <x v="364"/>
    <x v="364"/>
    <x v="364"/>
    <x v="364"/>
    <n v="1.2234880551121499E-3"/>
    <x v="364"/>
  </r>
  <r>
    <x v="8"/>
    <x v="7"/>
    <x v="365"/>
    <x v="365"/>
    <n v="5.4710059754430485E-4"/>
    <x v="365"/>
    <x v="365"/>
    <x v="365"/>
    <x v="365"/>
    <n v="2.0631723129836128E-3"/>
    <x v="365"/>
  </r>
  <r>
    <x v="9"/>
    <x v="7"/>
    <x v="366"/>
    <x v="366"/>
    <n v="1.6159045391337003E-5"/>
    <x v="366"/>
    <x v="366"/>
    <x v="366"/>
    <x v="366"/>
    <n v="5.9710289232839148E-4"/>
    <x v="366"/>
  </r>
  <r>
    <x v="10"/>
    <x v="7"/>
    <x v="367"/>
    <x v="367"/>
    <n v="4.0345102115276305E-5"/>
    <x v="367"/>
    <x v="367"/>
    <x v="367"/>
    <x v="367"/>
    <n v="9.2190946935504631E-4"/>
    <x v="367"/>
  </r>
  <r>
    <x v="11"/>
    <x v="7"/>
    <x v="368"/>
    <x v="368"/>
    <n v="2.8300443815328655E-4"/>
    <x v="368"/>
    <x v="368"/>
    <x v="368"/>
    <x v="368"/>
    <n v="1.9241297831587257E-3"/>
    <x v="368"/>
  </r>
  <r>
    <x v="12"/>
    <x v="7"/>
    <x v="369"/>
    <x v="369"/>
    <n v="2.797236296403389E-4"/>
    <x v="369"/>
    <x v="369"/>
    <x v="369"/>
    <x v="369"/>
    <n v="9.1271320323369626E-4"/>
    <x v="369"/>
  </r>
  <r>
    <x v="13"/>
    <x v="7"/>
    <x v="370"/>
    <x v="370"/>
    <n v="2.9960554348982575E-5"/>
    <x v="370"/>
    <x v="370"/>
    <x v="370"/>
    <x v="370"/>
    <n v="1.0328140495664345E-3"/>
    <x v="370"/>
  </r>
  <r>
    <x v="14"/>
    <x v="7"/>
    <x v="371"/>
    <x v="371"/>
    <n v="6.2810910079210211E-5"/>
    <x v="371"/>
    <x v="371"/>
    <x v="371"/>
    <x v="371"/>
    <n v="8.7200652645017624E-4"/>
    <x v="371"/>
  </r>
  <r>
    <x v="15"/>
    <x v="7"/>
    <x v="372"/>
    <x v="372"/>
    <n v="1.3610724468516582E-4"/>
    <x v="372"/>
    <x v="372"/>
    <x v="372"/>
    <x v="372"/>
    <n v="1.0681982328098103E-3"/>
    <x v="372"/>
  </r>
  <r>
    <x v="16"/>
    <x v="7"/>
    <x v="373"/>
    <x v="373"/>
    <n v="1.0268549647181529E-4"/>
    <x v="373"/>
    <x v="373"/>
    <x v="373"/>
    <x v="373"/>
    <n v="1.1562355761235807E-3"/>
    <x v="373"/>
  </r>
  <r>
    <x v="17"/>
    <x v="7"/>
    <x v="374"/>
    <x v="374"/>
    <n v="1.1072407239333714E-4"/>
    <x v="374"/>
    <x v="374"/>
    <x v="374"/>
    <x v="374"/>
    <n v="1.1577795087993354E-3"/>
    <x v="374"/>
  </r>
  <r>
    <x v="18"/>
    <x v="7"/>
    <x v="375"/>
    <x v="375"/>
    <n v="7.6455123143688564E-5"/>
    <x v="375"/>
    <x v="375"/>
    <x v="375"/>
    <x v="375"/>
    <n v="8.311344370916222E-4"/>
    <x v="375"/>
  </r>
  <r>
    <x v="19"/>
    <x v="7"/>
    <x v="376"/>
    <x v="376"/>
    <n v="5.0625309544560966E-4"/>
    <x v="376"/>
    <x v="376"/>
    <x v="376"/>
    <x v="376"/>
    <n v="9.1826103346055309E-4"/>
    <x v="376"/>
  </r>
  <r>
    <x v="20"/>
    <x v="7"/>
    <x v="377"/>
    <x v="377"/>
    <n v="7.4340567158003934E-5"/>
    <x v="377"/>
    <x v="377"/>
    <x v="377"/>
    <x v="377"/>
    <n v="1.0449509027271207E-3"/>
    <x v="377"/>
  </r>
  <r>
    <x v="21"/>
    <x v="7"/>
    <x v="378"/>
    <x v="378"/>
    <n v="5.8701400469814766E-5"/>
    <x v="378"/>
    <x v="378"/>
    <x v="378"/>
    <x v="378"/>
    <n v="1.0909010215145029E-3"/>
    <x v="378"/>
  </r>
  <r>
    <x v="22"/>
    <x v="7"/>
    <x v="379"/>
    <x v="379"/>
    <n v="4.7807799710978962E-5"/>
    <x v="379"/>
    <x v="379"/>
    <x v="379"/>
    <x v="379"/>
    <n v="9.3038548895590998E-4"/>
    <x v="379"/>
  </r>
  <r>
    <x v="23"/>
    <x v="7"/>
    <x v="380"/>
    <x v="380"/>
    <n v="7.7554662849357877E-5"/>
    <x v="380"/>
    <x v="380"/>
    <x v="380"/>
    <x v="380"/>
    <n v="6.3379357578217477E-4"/>
    <x v="380"/>
  </r>
  <r>
    <x v="24"/>
    <x v="7"/>
    <x v="381"/>
    <x v="381"/>
    <n v="1.2115289549678094E-4"/>
    <x v="381"/>
    <x v="381"/>
    <x v="381"/>
    <x v="381"/>
    <n v="1.6012178511741141E-3"/>
    <x v="381"/>
  </r>
  <r>
    <x v="25"/>
    <x v="7"/>
    <x v="382"/>
    <x v="382"/>
    <n v="6.8539523358029673E-5"/>
    <x v="382"/>
    <x v="382"/>
    <x v="382"/>
    <x v="382"/>
    <n v="1.0899425929174493E-3"/>
    <x v="382"/>
  </r>
  <r>
    <x v="26"/>
    <x v="7"/>
    <x v="383"/>
    <x v="383"/>
    <n v="4.0768835956827513E-4"/>
    <x v="383"/>
    <x v="383"/>
    <x v="383"/>
    <x v="383"/>
    <n v="1.1544686936887851E-3"/>
    <x v="383"/>
  </r>
  <r>
    <x v="27"/>
    <x v="7"/>
    <x v="384"/>
    <x v="384"/>
    <n v="2.333512366466584E-4"/>
    <x v="384"/>
    <x v="384"/>
    <x v="384"/>
    <x v="384"/>
    <n v="1.1369882306913599E-3"/>
    <x v="384"/>
  </r>
  <r>
    <x v="28"/>
    <x v="7"/>
    <x v="385"/>
    <x v="385"/>
    <n v="1.3070601706095073E-4"/>
    <x v="385"/>
    <x v="385"/>
    <x v="385"/>
    <x v="385"/>
    <n v="9.4299234570873706E-4"/>
    <x v="385"/>
  </r>
  <r>
    <x v="29"/>
    <x v="7"/>
    <x v="386"/>
    <x v="386"/>
    <n v="1.677390466206861E-4"/>
    <x v="386"/>
    <x v="386"/>
    <x v="386"/>
    <x v="386"/>
    <n v="9.3580481570288451E-4"/>
    <x v="386"/>
  </r>
  <r>
    <x v="30"/>
    <x v="7"/>
    <x v="387"/>
    <x v="387"/>
    <n v="3.8527256059139962E-5"/>
    <x v="387"/>
    <x v="387"/>
    <x v="387"/>
    <x v="387"/>
    <n v="7.9050686467403491E-4"/>
    <x v="387"/>
  </r>
  <r>
    <x v="31"/>
    <x v="7"/>
    <x v="388"/>
    <x v="388"/>
    <n v="1.3370133239882124E-4"/>
    <x v="388"/>
    <x v="388"/>
    <x v="388"/>
    <x v="388"/>
    <n v="7.3508176451459188E-4"/>
    <x v="388"/>
  </r>
  <r>
    <x v="32"/>
    <x v="7"/>
    <x v="389"/>
    <x v="389"/>
    <n v="2.7490559773350827E-5"/>
    <x v="389"/>
    <x v="389"/>
    <x v="389"/>
    <x v="389"/>
    <n v="1.3530161680814566E-3"/>
    <x v="389"/>
  </r>
  <r>
    <x v="33"/>
    <x v="7"/>
    <x v="390"/>
    <x v="390"/>
    <n v="4.3051366494231107E-5"/>
    <x v="390"/>
    <x v="390"/>
    <x v="390"/>
    <x v="390"/>
    <n v="1.1519638200954204E-3"/>
    <x v="390"/>
  </r>
  <r>
    <x v="34"/>
    <x v="7"/>
    <x v="391"/>
    <x v="391"/>
    <n v="6.331691775086336E-4"/>
    <x v="391"/>
    <x v="391"/>
    <x v="391"/>
    <x v="391"/>
    <n v="1.968949736948316E-3"/>
    <x v="391"/>
  </r>
  <r>
    <x v="35"/>
    <x v="7"/>
    <x v="392"/>
    <x v="392"/>
    <n v="3.0982135256514087E-5"/>
    <x v="392"/>
    <x v="392"/>
    <x v="392"/>
    <x v="392"/>
    <n v="1.0251678653112831E-3"/>
    <x v="392"/>
  </r>
  <r>
    <x v="36"/>
    <x v="7"/>
    <x v="393"/>
    <x v="393"/>
    <n v="9.1465932432775515E-5"/>
    <x v="393"/>
    <x v="393"/>
    <x v="393"/>
    <x v="393"/>
    <n v="7.456624003827902E-4"/>
    <x v="393"/>
  </r>
  <r>
    <x v="37"/>
    <x v="7"/>
    <x v="394"/>
    <x v="394"/>
    <n v="7.8540293305780098E-5"/>
    <x v="394"/>
    <x v="394"/>
    <x v="394"/>
    <x v="394"/>
    <n v="5.3225522326570674E-4"/>
    <x v="394"/>
  </r>
  <r>
    <x v="38"/>
    <x v="7"/>
    <x v="395"/>
    <x v="395"/>
    <n v="3.0492380040134398E-5"/>
    <x v="395"/>
    <x v="395"/>
    <x v="395"/>
    <x v="395"/>
    <n v="1.0270469041251146E-3"/>
    <x v="395"/>
  </r>
  <r>
    <x v="39"/>
    <x v="7"/>
    <x v="396"/>
    <x v="396"/>
    <n v="3.711195792778575E-4"/>
    <x v="396"/>
    <x v="396"/>
    <x v="396"/>
    <x v="396"/>
    <n v="9.9647886643463007E-4"/>
    <x v="396"/>
  </r>
  <r>
    <x v="40"/>
    <x v="7"/>
    <x v="397"/>
    <x v="397"/>
    <n v="8.6840117401459921E-5"/>
    <x v="397"/>
    <x v="397"/>
    <x v="397"/>
    <x v="397"/>
    <n v="6.8029433245929655E-4"/>
    <x v="397"/>
  </r>
  <r>
    <x v="41"/>
    <x v="7"/>
    <x v="398"/>
    <x v="398"/>
    <n v="5.6345578136370218E-4"/>
    <x v="398"/>
    <x v="398"/>
    <x v="398"/>
    <x v="398"/>
    <n v="1.7839655318121763E-3"/>
    <x v="398"/>
  </r>
  <r>
    <x v="42"/>
    <x v="7"/>
    <x v="399"/>
    <x v="399"/>
    <n v="8.419539504857636E-5"/>
    <x v="399"/>
    <x v="399"/>
    <x v="399"/>
    <x v="399"/>
    <n v="1.3277002124432082E-3"/>
    <x v="399"/>
  </r>
  <r>
    <x v="43"/>
    <x v="7"/>
    <x v="400"/>
    <x v="400"/>
    <n v="1.1659614713511804E-5"/>
    <x v="400"/>
    <x v="400"/>
    <x v="400"/>
    <x v="400"/>
    <n v="7.6342958036320686E-4"/>
    <x v="400"/>
  </r>
  <r>
    <x v="44"/>
    <x v="7"/>
    <x v="401"/>
    <x v="401"/>
    <n v="1.3140727663011974E-4"/>
    <x v="401"/>
    <x v="401"/>
    <x v="401"/>
    <x v="401"/>
    <n v="9.3679462507471173E-4"/>
    <x v="401"/>
  </r>
  <r>
    <x v="45"/>
    <x v="7"/>
    <x v="402"/>
    <x v="402"/>
    <n v="9.248407521400112E-4"/>
    <x v="402"/>
    <x v="402"/>
    <x v="402"/>
    <x v="402"/>
    <n v="1.8141607426759416E-3"/>
    <x v="402"/>
  </r>
  <r>
    <x v="46"/>
    <x v="7"/>
    <x v="403"/>
    <x v="403"/>
    <n v="4.2336359694011862E-5"/>
    <x v="403"/>
    <x v="403"/>
    <x v="403"/>
    <x v="403"/>
    <n v="9.3744001684566364E-4"/>
    <x v="403"/>
  </r>
  <r>
    <x v="47"/>
    <x v="7"/>
    <x v="404"/>
    <x v="404"/>
    <n v="5.3319181160403372E-5"/>
    <x v="404"/>
    <x v="404"/>
    <x v="404"/>
    <x v="404"/>
    <n v="6.7279269112001047E-4"/>
    <x v="404"/>
  </r>
  <r>
    <x v="48"/>
    <x v="7"/>
    <x v="405"/>
    <x v="405"/>
    <n v="1.8407019192805634E-4"/>
    <x v="405"/>
    <x v="405"/>
    <x v="405"/>
    <x v="405"/>
    <n v="1.0168212604165076E-3"/>
    <x v="405"/>
  </r>
  <r>
    <x v="49"/>
    <x v="7"/>
    <x v="406"/>
    <x v="406"/>
    <n v="7.4109687896313118E-5"/>
    <x v="406"/>
    <x v="406"/>
    <x v="406"/>
    <x v="406"/>
    <n v="8.8643877762535877E-4"/>
    <x v="406"/>
  </r>
  <r>
    <x v="50"/>
    <x v="7"/>
    <x v="407"/>
    <x v="407"/>
    <n v="7.8443440956298756E-4"/>
    <x v="407"/>
    <x v="407"/>
    <x v="407"/>
    <x v="407"/>
    <n v="2.2330372382132501E-3"/>
    <x v="407"/>
  </r>
  <r>
    <x v="0"/>
    <x v="8"/>
    <x v="408"/>
    <x v="408"/>
    <n v="8.5708707845997325E-5"/>
    <x v="408"/>
    <x v="408"/>
    <x v="408"/>
    <x v="408"/>
    <n v="1.3072586230394598E-3"/>
    <x v="408"/>
  </r>
  <r>
    <x v="1"/>
    <x v="8"/>
    <x v="409"/>
    <x v="409"/>
    <n v="6.0289786317183579E-4"/>
    <x v="409"/>
    <x v="409"/>
    <x v="409"/>
    <x v="409"/>
    <n v="2.337191774191318E-3"/>
    <x v="409"/>
  </r>
  <r>
    <x v="2"/>
    <x v="8"/>
    <x v="410"/>
    <x v="410"/>
    <n v="5.1244767428825823E-5"/>
    <x v="410"/>
    <x v="410"/>
    <x v="410"/>
    <x v="410"/>
    <n v="6.4332044862221442E-4"/>
    <x v="410"/>
  </r>
  <r>
    <x v="3"/>
    <x v="8"/>
    <x v="411"/>
    <x v="411"/>
    <n v="1.3709472987164829E-4"/>
    <x v="411"/>
    <x v="411"/>
    <x v="411"/>
    <x v="411"/>
    <n v="1.3122343067256564E-3"/>
    <x v="411"/>
  </r>
  <r>
    <x v="4"/>
    <x v="8"/>
    <x v="412"/>
    <x v="412"/>
    <n v="7.8061662021997769E-6"/>
    <x v="412"/>
    <x v="412"/>
    <x v="412"/>
    <x v="412"/>
    <n v="1.0849224526572132E-3"/>
    <x v="412"/>
  </r>
  <r>
    <x v="5"/>
    <x v="8"/>
    <x v="413"/>
    <x v="413"/>
    <n v="6.9646251666047584E-5"/>
    <x v="413"/>
    <x v="413"/>
    <x v="413"/>
    <x v="413"/>
    <n v="6.1701812225995237E-4"/>
    <x v="413"/>
  </r>
  <r>
    <x v="6"/>
    <x v="8"/>
    <x v="414"/>
    <x v="414"/>
    <n v="9.6847219475975835E-5"/>
    <x v="414"/>
    <x v="414"/>
    <x v="414"/>
    <x v="414"/>
    <n v="1.0299483983694511E-3"/>
    <x v="414"/>
  </r>
  <r>
    <x v="7"/>
    <x v="8"/>
    <x v="415"/>
    <x v="415"/>
    <n v="3.7433068046807612E-4"/>
    <x v="415"/>
    <x v="415"/>
    <x v="415"/>
    <x v="415"/>
    <n v="9.5911313175349542E-4"/>
    <x v="415"/>
  </r>
  <r>
    <x v="8"/>
    <x v="8"/>
    <x v="416"/>
    <x v="416"/>
    <n v="6.5188339978922431E-4"/>
    <x v="416"/>
    <x v="416"/>
    <x v="416"/>
    <x v="416"/>
    <n v="1.9932555253293887E-3"/>
    <x v="416"/>
  </r>
  <r>
    <x v="9"/>
    <x v="8"/>
    <x v="417"/>
    <x v="417"/>
    <n v="3.2286367162181689E-5"/>
    <x v="417"/>
    <x v="417"/>
    <x v="417"/>
    <x v="417"/>
    <n v="6.5324070308547528E-4"/>
    <x v="417"/>
  </r>
  <r>
    <x v="10"/>
    <x v="8"/>
    <x v="418"/>
    <x v="418"/>
    <n v="3.4062946844771452E-5"/>
    <x v="418"/>
    <x v="418"/>
    <x v="418"/>
    <x v="418"/>
    <n v="9.2648579872282649E-4"/>
    <x v="418"/>
  </r>
  <r>
    <x v="11"/>
    <x v="8"/>
    <x v="419"/>
    <x v="419"/>
    <n v="4.2869310650203349E-4"/>
    <x v="419"/>
    <x v="419"/>
    <x v="419"/>
    <x v="419"/>
    <n v="2.3222999588453173E-3"/>
    <x v="419"/>
  </r>
  <r>
    <x v="12"/>
    <x v="8"/>
    <x v="420"/>
    <x v="420"/>
    <n v="3.0681525762584372E-4"/>
    <x v="420"/>
    <x v="420"/>
    <x v="420"/>
    <x v="420"/>
    <n v="9.7798824542357659E-4"/>
    <x v="420"/>
  </r>
  <r>
    <x v="13"/>
    <x v="8"/>
    <x v="421"/>
    <x v="421"/>
    <n v="4.6363325318542453E-5"/>
    <x v="421"/>
    <x v="421"/>
    <x v="421"/>
    <x v="421"/>
    <n v="1.1422044545973729E-3"/>
    <x v="421"/>
  </r>
  <r>
    <x v="14"/>
    <x v="8"/>
    <x v="422"/>
    <x v="422"/>
    <n v="6.4346695633585928E-5"/>
    <x v="422"/>
    <x v="422"/>
    <x v="422"/>
    <x v="422"/>
    <n v="9.4336813266287188E-4"/>
    <x v="422"/>
  </r>
  <r>
    <x v="15"/>
    <x v="8"/>
    <x v="423"/>
    <x v="423"/>
    <n v="1.3987499320052116E-4"/>
    <x v="423"/>
    <x v="423"/>
    <x v="423"/>
    <x v="423"/>
    <n v="1.1961548705779802E-3"/>
    <x v="423"/>
  </r>
  <r>
    <x v="16"/>
    <x v="8"/>
    <x v="424"/>
    <x v="424"/>
    <n v="1.168910042207817E-4"/>
    <x v="424"/>
    <x v="424"/>
    <x v="424"/>
    <x v="424"/>
    <n v="1.2622574852884779E-3"/>
    <x v="424"/>
  </r>
  <r>
    <x v="17"/>
    <x v="8"/>
    <x v="425"/>
    <x v="425"/>
    <n v="8.5165495483389888E-5"/>
    <x v="425"/>
    <x v="425"/>
    <x v="425"/>
    <x v="425"/>
    <n v="1.2692164115790546E-3"/>
    <x v="425"/>
  </r>
  <r>
    <x v="18"/>
    <x v="8"/>
    <x v="426"/>
    <x v="426"/>
    <n v="1.0062320404076394E-4"/>
    <x v="426"/>
    <x v="426"/>
    <x v="426"/>
    <x v="426"/>
    <n v="9.8356794663190185E-4"/>
    <x v="426"/>
  </r>
  <r>
    <x v="19"/>
    <x v="8"/>
    <x v="427"/>
    <x v="427"/>
    <n v="2.9364851607391936E-4"/>
    <x v="427"/>
    <x v="427"/>
    <x v="427"/>
    <x v="427"/>
    <n v="1.1357796501107709E-3"/>
    <x v="427"/>
  </r>
  <r>
    <x v="20"/>
    <x v="8"/>
    <x v="428"/>
    <x v="428"/>
    <n v="7.5044088401936143E-5"/>
    <x v="428"/>
    <x v="428"/>
    <x v="428"/>
    <x v="428"/>
    <n v="1.0030198189065051E-3"/>
    <x v="428"/>
  </r>
  <r>
    <x v="21"/>
    <x v="8"/>
    <x v="429"/>
    <x v="429"/>
    <n v="6.7506204769524322E-5"/>
    <x v="429"/>
    <x v="429"/>
    <x v="429"/>
    <x v="429"/>
    <n v="1.2427205255369509E-3"/>
    <x v="429"/>
  </r>
  <r>
    <x v="22"/>
    <x v="8"/>
    <x v="430"/>
    <x v="430"/>
    <n v="4.0762631783735713E-5"/>
    <x v="430"/>
    <x v="430"/>
    <x v="430"/>
    <x v="430"/>
    <n v="9.9793870587041623E-4"/>
    <x v="430"/>
  </r>
  <r>
    <x v="23"/>
    <x v="8"/>
    <x v="431"/>
    <x v="431"/>
    <n v="1.0939995686515986E-4"/>
    <x v="431"/>
    <x v="431"/>
    <x v="431"/>
    <x v="431"/>
    <n v="8.2246554680440826E-4"/>
    <x v="431"/>
  </r>
  <r>
    <x v="24"/>
    <x v="8"/>
    <x v="432"/>
    <x v="432"/>
    <n v="1.3642726647210951E-4"/>
    <x v="432"/>
    <x v="432"/>
    <x v="432"/>
    <x v="432"/>
    <n v="1.687715104474173E-3"/>
    <x v="432"/>
  </r>
  <r>
    <x v="25"/>
    <x v="8"/>
    <x v="433"/>
    <x v="433"/>
    <n v="6.6591283592691146E-5"/>
    <x v="433"/>
    <x v="433"/>
    <x v="433"/>
    <x v="433"/>
    <n v="1.3072508456095715E-3"/>
    <x v="433"/>
  </r>
  <r>
    <x v="26"/>
    <x v="8"/>
    <x v="434"/>
    <x v="434"/>
    <n v="5.9759332868538522E-4"/>
    <x v="434"/>
    <x v="434"/>
    <x v="434"/>
    <x v="434"/>
    <n v="1.3452748151176186E-3"/>
    <x v="434"/>
  </r>
  <r>
    <x v="27"/>
    <x v="8"/>
    <x v="435"/>
    <x v="435"/>
    <n v="2.5712591290067061E-4"/>
    <x v="435"/>
    <x v="435"/>
    <x v="435"/>
    <x v="435"/>
    <n v="1.429200561709058E-3"/>
    <x v="435"/>
  </r>
  <r>
    <x v="28"/>
    <x v="8"/>
    <x v="436"/>
    <x v="436"/>
    <n v="9.5881603140404508E-5"/>
    <x v="436"/>
    <x v="436"/>
    <x v="436"/>
    <x v="436"/>
    <n v="1.1103959593378896E-3"/>
    <x v="436"/>
  </r>
  <r>
    <x v="29"/>
    <x v="8"/>
    <x v="437"/>
    <x v="437"/>
    <n v="2.5002083506958916E-4"/>
    <x v="437"/>
    <x v="437"/>
    <x v="437"/>
    <x v="437"/>
    <n v="1.0788879155332197E-3"/>
    <x v="437"/>
  </r>
  <r>
    <x v="30"/>
    <x v="8"/>
    <x v="438"/>
    <x v="438"/>
    <n v="5.8224618411493363E-5"/>
    <x v="438"/>
    <x v="438"/>
    <x v="438"/>
    <x v="438"/>
    <n v="8.4416605920683836E-4"/>
    <x v="438"/>
  </r>
  <r>
    <x v="31"/>
    <x v="8"/>
    <x v="439"/>
    <x v="439"/>
    <n v="1.5655521595724621E-4"/>
    <x v="439"/>
    <x v="439"/>
    <x v="439"/>
    <x v="439"/>
    <n v="7.477985069816016E-4"/>
    <x v="439"/>
  </r>
  <r>
    <x v="32"/>
    <x v="8"/>
    <x v="440"/>
    <x v="440"/>
    <n v="2.4872622026591095E-5"/>
    <x v="440"/>
    <x v="440"/>
    <x v="440"/>
    <x v="440"/>
    <n v="1.3281572699399894E-3"/>
    <x v="440"/>
  </r>
  <r>
    <x v="33"/>
    <x v="8"/>
    <x v="441"/>
    <x v="441"/>
    <n v="5.1111944046495571E-5"/>
    <x v="441"/>
    <x v="441"/>
    <x v="441"/>
    <x v="441"/>
    <n v="1.1531011256040989E-3"/>
    <x v="441"/>
  </r>
  <r>
    <x v="34"/>
    <x v="8"/>
    <x v="442"/>
    <x v="442"/>
    <n v="5.9650997150997149E-4"/>
    <x v="442"/>
    <x v="442"/>
    <x v="442"/>
    <x v="442"/>
    <n v="1.5970188980569604E-3"/>
    <x v="442"/>
  </r>
  <r>
    <x v="35"/>
    <x v="8"/>
    <x v="443"/>
    <x v="443"/>
    <n v="3.6635111623854654E-5"/>
    <x v="443"/>
    <x v="443"/>
    <x v="443"/>
    <x v="443"/>
    <n v="1.0674844683271477E-3"/>
    <x v="443"/>
  </r>
  <r>
    <x v="36"/>
    <x v="8"/>
    <x v="444"/>
    <x v="444"/>
    <n v="1.2923395037416305E-4"/>
    <x v="444"/>
    <x v="444"/>
    <x v="444"/>
    <x v="444"/>
    <n v="9.271363899093424E-4"/>
    <x v="444"/>
  </r>
  <r>
    <x v="37"/>
    <x v="8"/>
    <x v="445"/>
    <x v="445"/>
    <n v="1.1638103149712157E-4"/>
    <x v="445"/>
    <x v="445"/>
    <x v="445"/>
    <x v="445"/>
    <n v="7.5684492453764231E-4"/>
    <x v="445"/>
  </r>
  <r>
    <x v="38"/>
    <x v="8"/>
    <x v="446"/>
    <x v="446"/>
    <n v="3.254353141101652E-5"/>
    <x v="446"/>
    <x v="446"/>
    <x v="446"/>
    <x v="446"/>
    <n v="1.1019768350009579E-3"/>
    <x v="446"/>
  </r>
  <r>
    <x v="39"/>
    <x v="8"/>
    <x v="447"/>
    <x v="447"/>
    <n v="2.524075799937869E-4"/>
    <x v="447"/>
    <x v="447"/>
    <x v="447"/>
    <x v="447"/>
    <n v="1.3282866277976302E-3"/>
    <x v="447"/>
  </r>
  <r>
    <x v="40"/>
    <x v="8"/>
    <x v="448"/>
    <x v="448"/>
    <n v="8.8782419211892486E-5"/>
    <x v="448"/>
    <x v="448"/>
    <x v="448"/>
    <x v="448"/>
    <n v="7.2769478550609341E-4"/>
    <x v="448"/>
  </r>
  <r>
    <x v="41"/>
    <x v="8"/>
    <x v="449"/>
    <x v="449"/>
    <n v="3.7176753594664043E-4"/>
    <x v="449"/>
    <x v="449"/>
    <x v="449"/>
    <x v="449"/>
    <n v="1.8873662742853053E-3"/>
    <x v="449"/>
  </r>
  <r>
    <x v="42"/>
    <x v="8"/>
    <x v="450"/>
    <x v="450"/>
    <n v="4.9299535762704902E-5"/>
    <x v="450"/>
    <x v="450"/>
    <x v="450"/>
    <x v="450"/>
    <n v="1.3991494950457821E-3"/>
    <x v="450"/>
  </r>
  <r>
    <x v="43"/>
    <x v="8"/>
    <x v="451"/>
    <x v="451"/>
    <n v="1.1844658098679689E-5"/>
    <x v="451"/>
    <x v="451"/>
    <x v="451"/>
    <x v="451"/>
    <n v="7.4220450294499619E-4"/>
    <x v="451"/>
  </r>
  <r>
    <x v="44"/>
    <x v="8"/>
    <x v="452"/>
    <x v="452"/>
    <n v="1.0734727702897088E-4"/>
    <x v="452"/>
    <x v="452"/>
    <x v="452"/>
    <x v="452"/>
    <n v="7.1188752839272348E-4"/>
    <x v="452"/>
  </r>
  <r>
    <x v="45"/>
    <x v="8"/>
    <x v="453"/>
    <x v="453"/>
    <n v="7.6841234188438354E-4"/>
    <x v="453"/>
    <x v="453"/>
    <x v="453"/>
    <x v="453"/>
    <n v="1.719539241644114E-3"/>
    <x v="453"/>
  </r>
  <r>
    <x v="46"/>
    <x v="8"/>
    <x v="454"/>
    <x v="454"/>
    <n v="4.9895035628751369E-5"/>
    <x v="454"/>
    <x v="454"/>
    <x v="454"/>
    <x v="454"/>
    <n v="9.4034345183955823E-4"/>
    <x v="454"/>
  </r>
  <r>
    <x v="47"/>
    <x v="8"/>
    <x v="455"/>
    <x v="455"/>
    <n v="4.4346487979884431E-5"/>
    <x v="455"/>
    <x v="455"/>
    <x v="455"/>
    <x v="455"/>
    <n v="8.6234535826027348E-4"/>
    <x v="455"/>
  </r>
  <r>
    <x v="48"/>
    <x v="8"/>
    <x v="456"/>
    <x v="456"/>
    <n v="2.8219548084094253E-4"/>
    <x v="456"/>
    <x v="456"/>
    <x v="456"/>
    <x v="456"/>
    <n v="1.2901766304828088E-3"/>
    <x v="456"/>
  </r>
  <r>
    <x v="49"/>
    <x v="8"/>
    <x v="457"/>
    <x v="457"/>
    <n v="7.7500320690982165E-5"/>
    <x v="457"/>
    <x v="457"/>
    <x v="457"/>
    <x v="457"/>
    <n v="1.0106817780797287E-3"/>
    <x v="457"/>
  </r>
  <r>
    <x v="50"/>
    <x v="8"/>
    <x v="458"/>
    <x v="458"/>
    <n v="6.2216221224997681E-4"/>
    <x v="458"/>
    <x v="458"/>
    <x v="458"/>
    <x v="458"/>
    <n v="2.3168752290695848E-3"/>
    <x v="458"/>
  </r>
  <r>
    <x v="51"/>
    <x v="9"/>
    <x v="459"/>
    <x v="459"/>
    <n v="6.4956728285798929E-5"/>
    <x v="459"/>
    <x v="459"/>
    <x v="459"/>
    <x v="459"/>
    <n v="1.1025223134295875E-3"/>
    <x v="45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0">
  <r>
    <x v="0"/>
    <x v="0"/>
    <x v="0"/>
    <x v="0"/>
    <n v="619584.35199999996"/>
    <n v="656445.02499999979"/>
    <n v="601454.68900000001"/>
    <n v="631297.47299999988"/>
    <n v="665153.42000000027"/>
    <n v="525898.70899999992"/>
    <n v="626542.17599999998"/>
    <x v="0"/>
    <x v="0"/>
    <n v="108"/>
    <n v="80"/>
    <n v="48"/>
    <n v="47"/>
    <n v="40"/>
    <n v="62"/>
    <n v="72"/>
    <n v="729"/>
    <n v="58"/>
    <x v="0"/>
    <x v="0"/>
    <n v="3.5073035683569548E-4"/>
    <n v="1.2911881932098894E-4"/>
    <n v="7.3121126936714944E-5"/>
    <n v="7.8143874941176151E-5"/>
    <n v="6.3361571542359086E-5"/>
    <n v="9.3211578164929194E-5"/>
    <n v="1.3690849353273466E-4"/>
    <n v="1.1635290135679549E-3"/>
    <x v="0"/>
    <x v="0"/>
  </r>
  <r>
    <x v="1"/>
    <x v="0"/>
    <x v="1"/>
    <x v="1"/>
    <n v="625364.9110000002"/>
    <n v="669551.26100000006"/>
    <n v="595517.90399999998"/>
    <n v="631381.04400000011"/>
    <n v="682985.55800000008"/>
    <n v="554534.03099999996"/>
    <n v="633101.50099999993"/>
    <x v="1"/>
    <x v="1"/>
    <n v="119"/>
    <n v="45"/>
    <n v="60"/>
    <n v="68"/>
    <n v="54"/>
    <n v="59"/>
    <n v="82"/>
    <n v="757"/>
    <n v="50"/>
    <x v="1"/>
    <x v="1"/>
    <n v="3.9414166248244442E-4"/>
    <n v="7.1957986782536301E-5"/>
    <n v="8.9612257484793234E-5"/>
    <n v="1.1418632343923618E-4"/>
    <n v="8.5526799566063607E-5"/>
    <n v="8.6385428372410752E-5"/>
    <n v="1.4787189859588617E-4"/>
    <n v="1.1957008454478457E-3"/>
    <x v="1"/>
    <x v="1"/>
  </r>
  <r>
    <x v="2"/>
    <x v="0"/>
    <x v="2"/>
    <x v="2"/>
    <n v="624919.08400000003"/>
    <n v="673867.16500000004"/>
    <n v="600455.63200000022"/>
    <n v="621939.20399999968"/>
    <n v="685075.27399999986"/>
    <n v="571409.12400000019"/>
    <n v="644082.43099999975"/>
    <x v="2"/>
    <x v="2"/>
    <n v="96"/>
    <n v="54"/>
    <n v="50"/>
    <n v="51"/>
    <n v="47"/>
    <n v="71"/>
    <n v="70"/>
    <n v="772"/>
    <n v="56"/>
    <x v="2"/>
    <x v="2"/>
    <n v="3.1720320768703896E-4"/>
    <n v="8.6411187276207423E-5"/>
    <n v="7.4198599660216418E-5"/>
    <n v="8.4935501112928157E-5"/>
    <n v="7.5570087393944088E-5"/>
    <n v="1.0363824632795025E-4"/>
    <n v="1.2250416918438981E-4"/>
    <n v="1.198604344480249E-3"/>
    <x v="2"/>
    <x v="2"/>
  </r>
  <r>
    <x v="3"/>
    <x v="0"/>
    <x v="3"/>
    <x v="3"/>
    <n v="624077.66300000006"/>
    <n v="674199.30700000003"/>
    <n v="603676.54700000002"/>
    <n v="616048.41499999992"/>
    <n v="684826.67400000023"/>
    <n v="587063.16999999993"/>
    <n v="658126.88800000004"/>
    <x v="3"/>
    <x v="3"/>
    <n v="98"/>
    <n v="42"/>
    <n v="59"/>
    <n v="56"/>
    <n v="40"/>
    <n v="52"/>
    <n v="77"/>
    <n v="752"/>
    <n v="55"/>
    <x v="3"/>
    <x v="3"/>
    <n v="3.2359531566062647E-4"/>
    <n v="6.7299316239107242E-5"/>
    <n v="8.7511214246917038E-5"/>
    <n v="9.2764909086322342E-5"/>
    <n v="6.4929961714129246E-5"/>
    <n v="7.5931621787266981E-5"/>
    <n v="1.3116135355587034E-4"/>
    <n v="1.1426367980273129E-3"/>
    <x v="3"/>
    <x v="3"/>
  </r>
  <r>
    <x v="4"/>
    <x v="0"/>
    <x v="4"/>
    <x v="4"/>
    <n v="604713.48800000001"/>
    <n v="661689.49900000007"/>
    <n v="593373.64399999997"/>
    <n v="593672.81900000002"/>
    <n v="659090.59900000005"/>
    <n v="583277.1309999997"/>
    <n v="658993.38099999994"/>
    <x v="4"/>
    <x v="4"/>
    <n v="108"/>
    <n v="66"/>
    <n v="65"/>
    <n v="45"/>
    <n v="44"/>
    <n v="64"/>
    <n v="100"/>
    <n v="791"/>
    <n v="61"/>
    <x v="4"/>
    <x v="4"/>
    <n v="3.7129938920047183E-4"/>
    <n v="1.0914259613802429E-4"/>
    <n v="9.8233386049247236E-5"/>
    <n v="7.5837544277581703E-5"/>
    <n v="7.4114897283178465E-5"/>
    <n v="9.7103493961381776E-5"/>
    <n v="1.7144508962412938E-4"/>
    <n v="1.2003155461132015E-3"/>
    <x v="4"/>
    <x v="4"/>
  </r>
  <r>
    <x v="5"/>
    <x v="0"/>
    <x v="5"/>
    <x v="5"/>
    <n v="585212.74899999995"/>
    <n v="634099.12400000007"/>
    <n v="583109.21900000016"/>
    <n v="572361.62399999995"/>
    <n v="630741.91700000002"/>
    <n v="571194.49200000009"/>
    <n v="646890.23499999999"/>
    <x v="5"/>
    <x v="5"/>
    <n v="124"/>
    <n v="73"/>
    <n v="64"/>
    <n v="41"/>
    <n v="60"/>
    <n v="57"/>
    <n v="92"/>
    <n v="782"/>
    <n v="47"/>
    <x v="5"/>
    <x v="5"/>
    <n v="4.4165272590430976E-4"/>
    <n v="1.247409598043463E-4"/>
    <n v="1.009305920441549E-4"/>
    <n v="7.0312728154620354E-5"/>
    <n v="1.0482883108179874E-4"/>
    <n v="9.0369766878835799E-5"/>
    <n v="1.6106597890653326E-4"/>
    <n v="1.2088604181820738E-3"/>
    <x v="5"/>
    <x v="5"/>
  </r>
  <r>
    <x v="6"/>
    <x v="0"/>
    <x v="6"/>
    <x v="6"/>
    <n v="568933.46500000008"/>
    <n v="611666.47200000007"/>
    <n v="573314.70200000005"/>
    <n v="556205.99600000004"/>
    <n v="605333.52600000007"/>
    <n v="564364.23699999985"/>
    <n v="643878.32300000021"/>
    <x v="6"/>
    <x v="6"/>
    <n v="113"/>
    <n v="54"/>
    <n v="65"/>
    <n v="44"/>
    <n v="46"/>
    <n v="54"/>
    <n v="117"/>
    <n v="882"/>
    <n v="58"/>
    <x v="6"/>
    <x v="6"/>
    <n v="4.174484666794574E-4"/>
    <n v="9.4914437842041845E-5"/>
    <n v="1.0626706379289659E-4"/>
    <n v="7.674668004589213E-5"/>
    <n v="8.27031717220107E-5"/>
    <n v="8.9207020065166517E-5"/>
    <n v="2.0731292369257628E-4"/>
    <n v="1.3698240311780146E-3"/>
    <x v="6"/>
    <x v="6"/>
  </r>
  <r>
    <x v="7"/>
    <x v="0"/>
    <x v="7"/>
    <x v="7"/>
    <n v="581878.04999999993"/>
    <n v="626956.56500000029"/>
    <n v="590616.87599999993"/>
    <n v="571410.53100000008"/>
    <n v="616254.8600000001"/>
    <n v="589274.05000000005"/>
    <n v="691297.9430000002"/>
    <x v="7"/>
    <x v="7"/>
    <n v="79"/>
    <n v="65"/>
    <n v="76"/>
    <n v="49"/>
    <n v="43"/>
    <n v="56"/>
    <n v="129"/>
    <n v="757"/>
    <n v="53"/>
    <x v="7"/>
    <x v="7"/>
    <n v="2.8713359486212301E-4"/>
    <n v="1.1170725549795186E-4"/>
    <n v="1.2122051868138579E-4"/>
    <n v="8.2964104127630794E-5"/>
    <n v="7.5252375773942457E-5"/>
    <n v="9.0871494303509411E-5"/>
    <n v="2.1891342406813941E-4"/>
    <n v="1.095041591929053E-3"/>
    <x v="7"/>
    <x v="7"/>
  </r>
  <r>
    <x v="8"/>
    <x v="0"/>
    <x v="8"/>
    <x v="8"/>
    <n v="583860"/>
    <n v="630041"/>
    <n v="596730"/>
    <n v="569893"/>
    <n v="614255"/>
    <n v="602923"/>
    <n v="719062"/>
    <x v="8"/>
    <x v="8"/>
    <n v="126"/>
    <n v="70"/>
    <n v="54"/>
    <n v="64"/>
    <n v="54"/>
    <n v="58"/>
    <n v="114"/>
    <n v="940"/>
    <n v="45"/>
    <x v="8"/>
    <x v="8"/>
    <n v="4.5591385399177905E-4"/>
    <n v="1.1989175487274346E-4"/>
    <n v="8.5708707845997325E-5"/>
    <n v="1.0725118562834113E-4"/>
    <n v="9.475462937779548E-5"/>
    <n v="9.4423325817453665E-5"/>
    <n v="1.89078870767909E-4"/>
    <n v="1.3072586230394598E-3"/>
    <x v="8"/>
    <x v="8"/>
  </r>
  <r>
    <x v="9"/>
    <x v="1"/>
    <x v="0"/>
    <x v="9"/>
    <n v="98091.996999999988"/>
    <n v="113846.814"/>
    <n v="97175.08600000001"/>
    <n v="96188.664999999994"/>
    <n v="107008.77699999999"/>
    <n v="71294.965000000026"/>
    <n v="47808.708999999988"/>
    <x v="9"/>
    <x v="9"/>
    <n v="106"/>
    <n v="72"/>
    <n v="65"/>
    <n v="49"/>
    <n v="48"/>
    <n v="51"/>
    <n v="47"/>
    <n v="154"/>
    <n v="65"/>
    <x v="9"/>
    <x v="9"/>
    <n v="2.0344173905529985E-3"/>
    <n v="7.3400483425778364E-4"/>
    <n v="5.7094263525020558E-4"/>
    <n v="5.0424447270363095E-4"/>
    <n v="4.9901929712820113E-4"/>
    <n v="4.7659641974975571E-4"/>
    <n v="6.5923308890045715E-4"/>
    <n v="3.2211704357045083E-3"/>
    <x v="9"/>
    <x v="9"/>
  </r>
  <r>
    <x v="10"/>
    <x v="1"/>
    <x v="1"/>
    <x v="10"/>
    <n v="98531.957999999984"/>
    <n v="107026.67099999999"/>
    <n v="91869.334000000017"/>
    <n v="93770.667000000001"/>
    <n v="107327.258"/>
    <n v="76383.358000000007"/>
    <n v="48823.28300000001"/>
    <x v="10"/>
    <x v="10"/>
    <n v="90"/>
    <n v="59"/>
    <n v="50"/>
    <n v="63"/>
    <n v="55"/>
    <n v="41"/>
    <n v="75"/>
    <n v="150"/>
    <n v="53"/>
    <x v="10"/>
    <x v="10"/>
    <n v="1.7843663102599836E-3"/>
    <n v="5.9879049597289045E-4"/>
    <n v="4.6717327123068237E-4"/>
    <n v="6.8575657683553023E-4"/>
    <n v="5.8653736567747781E-4"/>
    <n v="3.8200920030958022E-4"/>
    <n v="9.8188927488629114E-4"/>
    <n v="3.0723046625111211E-3"/>
    <x v="10"/>
    <x v="10"/>
  </r>
  <r>
    <x v="11"/>
    <x v="1"/>
    <x v="2"/>
    <x v="11"/>
    <n v="95649.268000000055"/>
    <n v="102347.12300000001"/>
    <n v="93628.767000000036"/>
    <n v="90209.519000000015"/>
    <n v="105024.54299999998"/>
    <n v="78744.330999999962"/>
    <n v="50856.977999999996"/>
    <x v="11"/>
    <x v="11"/>
    <n v="100"/>
    <n v="44"/>
    <n v="36"/>
    <n v="67"/>
    <n v="46"/>
    <n v="39"/>
    <n v="57"/>
    <n v="200"/>
    <n v="41"/>
    <x v="11"/>
    <x v="11"/>
    <n v="2.0275438589163614E-3"/>
    <n v="4.6001397522456706E-4"/>
    <n v="3.517441325634527E-4"/>
    <n v="7.1559203593912519E-4"/>
    <n v="5.099240136731024E-4"/>
    <n v="3.7134177294158765E-4"/>
    <n v="7.2386163265518162E-4"/>
    <n v="3.9325970174633662E-3"/>
    <x v="11"/>
    <x v="11"/>
  </r>
  <r>
    <x v="12"/>
    <x v="1"/>
    <x v="3"/>
    <x v="12"/>
    <n v="94571.588000000003"/>
    <n v="102031.21699999999"/>
    <n v="96648.288"/>
    <n v="87949.645999999993"/>
    <n v="102032.477"/>
    <n v="80486.59"/>
    <n v="51376.460999999996"/>
    <x v="12"/>
    <x v="12"/>
    <n v="94"/>
    <n v="54"/>
    <n v="59"/>
    <n v="60"/>
    <n v="47"/>
    <n v="45"/>
    <n v="50"/>
    <n v="180"/>
    <n v="61"/>
    <x v="12"/>
    <x v="12"/>
    <n v="1.887232516662908E-3"/>
    <n v="5.709960162665345E-4"/>
    <n v="5.7825439835731854E-4"/>
    <n v="6.2080768569847816E-4"/>
    <n v="5.3439669330789582E-4"/>
    <n v="4.4103604384709784E-4"/>
    <n v="6.2122149789176062E-4"/>
    <n v="3.5035500012350015E-3"/>
    <x v="12"/>
    <x v="12"/>
  </r>
  <r>
    <x v="13"/>
    <x v="1"/>
    <x v="4"/>
    <x v="13"/>
    <n v="97821.771999999997"/>
    <n v="104498.94799999999"/>
    <n v="103022.38299999997"/>
    <n v="88056.806000000011"/>
    <n v="101852.89100000002"/>
    <n v="85664.256999999983"/>
    <n v="56874.692000000003"/>
    <x v="13"/>
    <x v="13"/>
    <n v="124"/>
    <n v="46"/>
    <n v="50"/>
    <n v="57"/>
    <n v="45"/>
    <n v="55"/>
    <n v="41"/>
    <n v="146"/>
    <n v="52"/>
    <x v="13"/>
    <x v="13"/>
    <n v="2.3846794958064443E-3"/>
    <n v="4.7024296390787117E-4"/>
    <n v="4.784737163095652E-4"/>
    <n v="5.5327782507224687E-4"/>
    <n v="5.1103375246201862E-4"/>
    <n v="5.3999449068166351E-4"/>
    <n v="4.7861268440115002E-4"/>
    <n v="2.5670468685790862E-3"/>
    <x v="13"/>
    <x v="13"/>
  </r>
  <r>
    <x v="14"/>
    <x v="1"/>
    <x v="5"/>
    <x v="14"/>
    <n v="86970.856"/>
    <n v="95779.472000000009"/>
    <n v="97905.336999999985"/>
    <n v="80436.800999999992"/>
    <n v="89398.392999999996"/>
    <n v="76881.040999999997"/>
    <n v="54377.584999999999"/>
    <x v="14"/>
    <x v="14"/>
    <n v="98"/>
    <n v="65"/>
    <n v="52"/>
    <n v="58"/>
    <n v="41"/>
    <n v="61"/>
    <n v="42"/>
    <n v="168"/>
    <n v="70"/>
    <x v="14"/>
    <x v="14"/>
    <n v="2.1302025905263278E-3"/>
    <n v="7.4737679941887659E-4"/>
    <n v="5.429138302203211E-4"/>
    <n v="5.9240897153543337E-4"/>
    <n v="5.0971693914082935E-4"/>
    <n v="6.8233888723257029E-4"/>
    <n v="5.4629853412104554E-4"/>
    <n v="3.0895082964791467E-3"/>
    <x v="14"/>
    <x v="14"/>
  </r>
  <r>
    <x v="15"/>
    <x v="1"/>
    <x v="6"/>
    <x v="15"/>
    <n v="93613.091"/>
    <n v="102997.93600000002"/>
    <n v="105742.04300000001"/>
    <n v="84866.136000000013"/>
    <n v="93386.785999999978"/>
    <n v="85900.011999999973"/>
    <n v="63707.81500000001"/>
    <x v="15"/>
    <x v="15"/>
    <n v="112"/>
    <n v="40"/>
    <n v="53"/>
    <n v="55"/>
    <n v="54"/>
    <n v="47"/>
    <n v="52"/>
    <n v="171"/>
    <n v="49"/>
    <x v="15"/>
    <x v="15"/>
    <n v="2.2357820183598032E-3"/>
    <n v="4.2729066600311272E-4"/>
    <n v="5.1457341824791508E-4"/>
    <n v="5.2013369932714458E-4"/>
    <n v="6.3629620182071201E-4"/>
    <n v="5.0328319469094922E-4"/>
    <n v="6.0535497946146983E-4"/>
    <n v="2.6841290978194743E-3"/>
    <x v="15"/>
    <x v="15"/>
  </r>
  <r>
    <x v="16"/>
    <x v="1"/>
    <x v="7"/>
    <x v="16"/>
    <n v="96056.911999999982"/>
    <n v="101966.205"/>
    <n v="108448.158"/>
    <n v="87242.518000000011"/>
    <n v="94010.321999999986"/>
    <n v="90611.084999999992"/>
    <n v="70440.233999999997"/>
    <x v="16"/>
    <x v="16"/>
    <n v="117"/>
    <n v="62"/>
    <n v="68"/>
    <n v="77"/>
    <n v="52"/>
    <n v="49"/>
    <n v="60"/>
    <n v="136"/>
    <n v="48"/>
    <x v="16"/>
    <x v="16"/>
    <n v="2.3144117708846293E-3"/>
    <n v="6.4545068865007869E-4"/>
    <n v="6.6688762222738411E-4"/>
    <n v="7.1001666990046989E-4"/>
    <n v="5.9603965121685272E-4"/>
    <n v="5.2121936142288724E-4"/>
    <n v="6.621706383937463E-4"/>
    <n v="1.9307147673586662E-3"/>
    <x v="16"/>
    <x v="16"/>
  </r>
  <r>
    <x v="17"/>
    <x v="1"/>
    <x v="8"/>
    <x v="17"/>
    <n v="95737"/>
    <n v="101178"/>
    <n v="111036"/>
    <n v="87229"/>
    <n v="89984"/>
    <n v="88798"/>
    <n v="72309"/>
    <x v="17"/>
    <x v="17"/>
    <n v="112"/>
    <n v="56"/>
    <n v="61"/>
    <n v="31"/>
    <n v="57"/>
    <n v="46"/>
    <n v="49"/>
    <n v="169"/>
    <n v="52"/>
    <x v="17"/>
    <x v="15"/>
    <n v="2.1900664841611262E-3"/>
    <n v="5.8493581373972444E-4"/>
    <n v="6.0289786317183579E-4"/>
    <n v="2.7918873158254979E-4"/>
    <n v="6.5345240688303205E-4"/>
    <n v="5.1120199146514932E-4"/>
    <n v="5.5181423005022634E-4"/>
    <n v="2.337191774191318E-3"/>
    <x v="17"/>
    <x v="17"/>
  </r>
  <r>
    <x v="18"/>
    <x v="2"/>
    <x v="0"/>
    <x v="18"/>
    <n v="900235.31799999997"/>
    <n v="858304.76299999992"/>
    <n v="919459.3870000001"/>
    <n v="858826.80199999979"/>
    <n v="819785.54599999997"/>
    <n v="651778.59500000009"/>
    <n v="814059.98299999977"/>
    <x v="18"/>
    <x v="18"/>
    <n v="102"/>
    <n v="67"/>
    <n v="63"/>
    <n v="60"/>
    <n v="66"/>
    <n v="57"/>
    <n v="74"/>
    <n v="781"/>
    <n v="71"/>
    <x v="18"/>
    <x v="17"/>
    <n v="2.0379127127380576E-4"/>
    <n v="7.4424984957099853E-5"/>
    <n v="7.3400501448691146E-5"/>
    <n v="6.5255737064980336E-5"/>
    <n v="7.6849022231609412E-5"/>
    <n v="6.9530379351187053E-5"/>
    <n v="1.1353548669391327E-4"/>
    <n v="9.5938876287940595E-4"/>
    <x v="18"/>
    <x v="18"/>
  </r>
  <r>
    <x v="19"/>
    <x v="2"/>
    <x v="1"/>
    <x v="19"/>
    <n v="879679.09800000023"/>
    <n v="884609.93999999983"/>
    <n v="851999.0120000001"/>
    <n v="828954.49000000011"/>
    <n v="817134.22900000005"/>
    <n v="682565.80700000003"/>
    <n v="831393.0199999999"/>
    <x v="19"/>
    <x v="19"/>
    <n v="117"/>
    <n v="62"/>
    <n v="59"/>
    <n v="47"/>
    <n v="61"/>
    <n v="64"/>
    <n v="83"/>
    <n v="596"/>
    <n v="55"/>
    <x v="19"/>
    <x v="18"/>
    <n v="2.5291466698262118E-4"/>
    <n v="7.0480246877481202E-5"/>
    <n v="6.6696062673679668E-5"/>
    <n v="5.5164383218791799E-5"/>
    <n v="7.3586669396048503E-5"/>
    <n v="7.8322505322439505E-5"/>
    <n v="1.215999968776637E-4"/>
    <n v="7.1686914090281879E-4"/>
    <x v="19"/>
    <x v="19"/>
  </r>
  <r>
    <x v="20"/>
    <x v="2"/>
    <x v="2"/>
    <x v="20"/>
    <n v="873412.43400000001"/>
    <n v="887156.55900000012"/>
    <n v="851683.30800000008"/>
    <n v="819503.74500000011"/>
    <n v="818149.83300000022"/>
    <n v="696964.84"/>
    <n v="852456.78099999996"/>
    <x v="20"/>
    <x v="20"/>
    <n v="97"/>
    <n v="74"/>
    <n v="58"/>
    <n v="62"/>
    <n v="54"/>
    <n v="72"/>
    <n v="45"/>
    <n v="557"/>
    <n v="49"/>
    <x v="20"/>
    <x v="19"/>
    <n v="2.1359434932757764E-4"/>
    <n v="8.4725150592486302E-5"/>
    <n v="6.5377412150767841E-5"/>
    <n v="7.2797012008599791E-5"/>
    <n v="6.5893536581702858E-5"/>
    <n v="8.8003440318492351E-5"/>
    <n v="6.4565667329789548E-5"/>
    <n v="6.5340555957170573E-4"/>
    <x v="20"/>
    <x v="20"/>
  </r>
  <r>
    <x v="21"/>
    <x v="2"/>
    <x v="3"/>
    <x v="21"/>
    <n v="900246.20200000005"/>
    <n v="906892.93900000013"/>
    <n v="863096.41800000018"/>
    <n v="824146.85199999996"/>
    <n v="833025.96099999989"/>
    <n v="726808.64300000004"/>
    <n v="891925.98"/>
    <x v="21"/>
    <x v="21"/>
    <n v="125"/>
    <n v="62"/>
    <n v="46"/>
    <n v="65"/>
    <n v="48"/>
    <n v="58"/>
    <n v="60"/>
    <n v="553"/>
    <n v="70"/>
    <x v="21"/>
    <x v="20"/>
    <n v="2.7420505530494402E-4"/>
    <n v="6.8870048951342311E-5"/>
    <n v="5.0722635519384052E-5"/>
    <n v="7.5310241873811123E-5"/>
    <n v="5.824204737725553E-5"/>
    <n v="6.9625681209712037E-5"/>
    <n v="8.2552678174466893E-5"/>
    <n v="6.2000660637780733E-4"/>
    <x v="21"/>
    <x v="21"/>
  </r>
  <r>
    <x v="22"/>
    <x v="2"/>
    <x v="4"/>
    <x v="22"/>
    <n v="903409.99699999997"/>
    <n v="915730.44400000002"/>
    <n v="864909.08499999996"/>
    <n v="828891.43900000013"/>
    <n v="837667.321"/>
    <n v="746335.272"/>
    <n v="925551.01699999999"/>
    <x v="22"/>
    <x v="22"/>
    <n v="121"/>
    <n v="77"/>
    <n v="47"/>
    <n v="67"/>
    <n v="46"/>
    <n v="76"/>
    <n v="59"/>
    <n v="637"/>
    <n v="65"/>
    <x v="22"/>
    <x v="21"/>
    <n v="2.7067788141352814E-4"/>
    <n v="8.5232618916879227E-5"/>
    <n v="5.1325147381471137E-5"/>
    <n v="7.7464789261636681E-5"/>
    <n v="5.5495807817119935E-5"/>
    <n v="9.0728142419680232E-5"/>
    <n v="7.9052943380116702E-5"/>
    <n v="6.8823866896577566E-4"/>
    <x v="22"/>
    <x v="22"/>
  </r>
  <r>
    <x v="23"/>
    <x v="2"/>
    <x v="5"/>
    <x v="23"/>
    <n v="904270.46600000025"/>
    <n v="919818.57899999991"/>
    <n v="871065.06199999992"/>
    <n v="823562.723"/>
    <n v="836970.60699999996"/>
    <n v="760042.52500000002"/>
    <n v="966163.20099999988"/>
    <x v="23"/>
    <x v="23"/>
    <n v="91"/>
    <n v="69"/>
    <n v="39"/>
    <n v="44"/>
    <n v="53"/>
    <n v="67"/>
    <n v="94"/>
    <n v="588"/>
    <n v="60"/>
    <x v="23"/>
    <x v="22"/>
    <n v="2.0755801150055224E-4"/>
    <n v="7.6304604202344901E-5"/>
    <n v="4.2399665423587846E-5"/>
    <n v="5.0512874318451318E-5"/>
    <n v="6.4354539757380448E-5"/>
    <n v="8.0050600868950239E-5"/>
    <n v="1.2367729029372402E-4"/>
    <n v="6.0859283337577673E-4"/>
    <x v="23"/>
    <x v="23"/>
  </r>
  <r>
    <x v="24"/>
    <x v="2"/>
    <x v="6"/>
    <x v="24"/>
    <n v="892843.10600000003"/>
    <n v="916341.00699999998"/>
    <n v="873997.61799999978"/>
    <n v="823284.95900000003"/>
    <n v="824481.64100000006"/>
    <n v="767758.80299999996"/>
    <n v="1009586.7610000001"/>
    <x v="24"/>
    <x v="24"/>
    <n v="108"/>
    <n v="66"/>
    <n v="35"/>
    <n v="59"/>
    <n v="64"/>
    <n v="56"/>
    <n v="75"/>
    <n v="627"/>
    <n v="56"/>
    <x v="24"/>
    <x v="23"/>
    <n v="2.5420349068043752E-4"/>
    <n v="7.3921162135287847E-5"/>
    <n v="3.8195387669690962E-5"/>
    <n v="6.7505904804422492E-5"/>
    <n v="7.7737360922683875E-5"/>
    <n v="6.7921463881328548E-5"/>
    <n v="9.7686929419681313E-5"/>
    <n v="6.2104617871469885E-4"/>
    <x v="24"/>
    <x v="24"/>
  </r>
  <r>
    <x v="25"/>
    <x v="2"/>
    <x v="7"/>
    <x v="25"/>
    <n v="890321.97599999991"/>
    <n v="920124.60399999993"/>
    <n v="879311.55999999994"/>
    <n v="813442.70499999996"/>
    <n v="817605.8600000001"/>
    <n v="756395.48199999984"/>
    <n v="1006219.0379999999"/>
    <x v="25"/>
    <x v="25"/>
    <n v="109"/>
    <n v="78"/>
    <n v="43"/>
    <n v="50"/>
    <n v="52"/>
    <n v="42"/>
    <n v="113"/>
    <n v="663"/>
    <n v="56"/>
    <x v="25"/>
    <x v="24"/>
    <n v="2.5519758223282025E-4"/>
    <n v="8.7608755149945903E-5"/>
    <n v="4.6732800984854445E-5"/>
    <n v="5.6862666516064006E-5"/>
    <n v="6.3925829908327724E-5"/>
    <n v="5.1369494832143199E-5"/>
    <n v="1.4939274848815138E-4"/>
    <n v="6.5890226179560717E-4"/>
    <x v="25"/>
    <x v="25"/>
  </r>
  <r>
    <x v="26"/>
    <x v="2"/>
    <x v="8"/>
    <x v="26"/>
    <n v="903976"/>
    <n v="936681"/>
    <n v="909225"/>
    <n v="834243"/>
    <n v="833583"/>
    <n v="801636"/>
    <n v="1092768"/>
    <x v="26"/>
    <x v="26"/>
    <n v="89"/>
    <n v="45"/>
    <n v="48"/>
    <n v="38"/>
    <n v="56"/>
    <n v="47"/>
    <n v="79"/>
    <n v="703"/>
    <n v="61"/>
    <x v="26"/>
    <x v="25"/>
    <n v="2.0683772999077364E-4"/>
    <n v="4.9780082657061691E-5"/>
    <n v="5.1244767428825823E-5"/>
    <n v="4.1793835409277133E-5"/>
    <n v="6.7126724467571201E-5"/>
    <n v="5.6383107620956762E-5"/>
    <n v="9.854846838215849E-5"/>
    <n v="6.4332044862221442E-4"/>
    <x v="26"/>
    <x v="26"/>
  </r>
  <r>
    <x v="27"/>
    <x v="3"/>
    <x v="0"/>
    <x v="27"/>
    <n v="382358.41600000008"/>
    <n v="391430.01899999985"/>
    <n v="377051.39399999997"/>
    <n v="375183.0560000001"/>
    <n v="393354.82899999991"/>
    <n v="322334.09100000007"/>
    <n v="399231.50799999997"/>
    <x v="27"/>
    <x v="27"/>
    <n v="104"/>
    <n v="57"/>
    <n v="60"/>
    <n v="52"/>
    <n v="55"/>
    <n v="49"/>
    <n v="51"/>
    <n v="533"/>
    <n v="49"/>
    <x v="27"/>
    <x v="26"/>
    <n v="5.2271917469236609E-4"/>
    <n v="1.4907478850942826E-4"/>
    <n v="1.5328410466137506E-4"/>
    <n v="1.3791223378954013E-4"/>
    <n v="1.4659510636322548E-4"/>
    <n v="1.2456946346526234E-4"/>
    <n v="1.5822093108978656E-4"/>
    <n v="1.3350649668662927E-3"/>
    <x v="27"/>
    <x v="27"/>
  </r>
  <r>
    <x v="28"/>
    <x v="3"/>
    <x v="1"/>
    <x v="28"/>
    <n v="386390.34600000008"/>
    <n v="398755.78000000009"/>
    <n v="366693.51300000015"/>
    <n v="371864.35800000007"/>
    <n v="396532.72499999998"/>
    <n v="333785.03699999989"/>
    <n v="402670.83"/>
    <x v="28"/>
    <x v="28"/>
    <n v="112"/>
    <n v="56"/>
    <n v="65"/>
    <n v="65"/>
    <n v="43"/>
    <n v="43"/>
    <n v="40"/>
    <n v="516"/>
    <n v="49"/>
    <x v="28"/>
    <x v="27"/>
    <n v="5.7806421777330675E-4"/>
    <n v="1.4493115726033174E-4"/>
    <n v="1.6300704155310298E-4"/>
    <n v="1.7725974879735594E-4"/>
    <n v="1.1563356120298034E-4"/>
    <n v="1.0843997806234026E-4"/>
    <n v="1.1983760674089178E-4"/>
    <n v="1.2814437042782561E-3"/>
    <x v="28"/>
    <x v="28"/>
  </r>
  <r>
    <x v="29"/>
    <x v="3"/>
    <x v="2"/>
    <x v="29"/>
    <n v="382892.61699999997"/>
    <n v="394691.85100000002"/>
    <n v="366036.67599999992"/>
    <n v="363949.2620000001"/>
    <n v="392060.07599999994"/>
    <n v="335176.46400000015"/>
    <n v="400000.4420000001"/>
    <x v="29"/>
    <x v="29"/>
    <n v="113"/>
    <n v="53"/>
    <n v="63"/>
    <n v="47"/>
    <n v="47"/>
    <n v="53"/>
    <n v="54"/>
    <n v="621"/>
    <n v="59"/>
    <x v="29"/>
    <x v="28"/>
    <n v="5.8705624619663532E-4"/>
    <n v="1.3842001032890119E-4"/>
    <n v="1.5961819287725804E-4"/>
    <n v="1.2840243364028366E-4"/>
    <n v="1.2913887980352598E-4"/>
    <n v="1.3518336409239489E-4"/>
    <n v="1.6110916427592594E-4"/>
    <n v="1.5524982844893952E-3"/>
    <x v="29"/>
    <x v="29"/>
  </r>
  <r>
    <x v="30"/>
    <x v="3"/>
    <x v="3"/>
    <x v="30"/>
    <n v="379119.902"/>
    <n v="386124.33100000001"/>
    <n v="362024.66000000015"/>
    <n v="355916.28299999988"/>
    <n v="386916.25200000015"/>
    <n v="339085.7730000001"/>
    <n v="403278.37799999997"/>
    <x v="30"/>
    <x v="30"/>
    <n v="114"/>
    <n v="49"/>
    <n v="47"/>
    <n v="54"/>
    <n v="52"/>
    <n v="41"/>
    <n v="56"/>
    <n v="587"/>
    <n v="60"/>
    <x v="30"/>
    <x v="29"/>
    <n v="6.0300902774336625E-4"/>
    <n v="1.2924670992344792E-4"/>
    <n v="1.2172245110345041E-4"/>
    <n v="1.4916110963269735E-4"/>
    <n v="1.4610177303970106E-4"/>
    <n v="1.0596608384390115E-4"/>
    <n v="1.6514995455146973E-4"/>
    <n v="1.4555702264801315E-3"/>
    <x v="30"/>
    <x v="30"/>
  </r>
  <r>
    <x v="31"/>
    <x v="3"/>
    <x v="4"/>
    <x v="31"/>
    <n v="381715.03700000001"/>
    <n v="391004.11600000004"/>
    <n v="368519.81100000005"/>
    <n v="353241.266"/>
    <n v="382860.6"/>
    <n v="340630.54100000008"/>
    <n v="405408.07999999984"/>
    <x v="31"/>
    <x v="31"/>
    <n v="98"/>
    <n v="40"/>
    <n v="53"/>
    <n v="59"/>
    <n v="55"/>
    <n v="57"/>
    <n v="60"/>
    <n v="643"/>
    <n v="57"/>
    <x v="31"/>
    <x v="30"/>
    <n v="5.192690848900783E-4"/>
    <n v="1.0479021291477181E-4"/>
    <n v="1.3554844522403953E-4"/>
    <n v="1.6009994100425715E-4"/>
    <n v="1.5570094803136618E-4"/>
    <n v="1.4887925265749468E-4"/>
    <n v="1.7614392363014797E-4"/>
    <n v="1.5860562029252111E-3"/>
    <x v="31"/>
    <x v="31"/>
  </r>
  <r>
    <x v="32"/>
    <x v="3"/>
    <x v="5"/>
    <x v="32"/>
    <n v="354739.36300000001"/>
    <n v="362440.51599999995"/>
    <n v="342188.29500000004"/>
    <n v="327039.28200000001"/>
    <n v="348229.59199999995"/>
    <n v="316823.90800000005"/>
    <n v="380861.74399999995"/>
    <x v="32"/>
    <x v="32"/>
    <n v="118"/>
    <n v="64"/>
    <n v="55"/>
    <n v="68"/>
    <n v="60"/>
    <n v="65"/>
    <n v="75"/>
    <n v="516"/>
    <n v="46"/>
    <x v="32"/>
    <x v="31"/>
    <n v="6.8116303600899671E-4"/>
    <n v="1.8041414817560012E-4"/>
    <n v="1.5174903900644487E-4"/>
    <n v="1.9872099950116642E-4"/>
    <n v="1.8346419926398933E-4"/>
    <n v="1.8665846181159702E-4"/>
    <n v="2.3672455930945713E-4"/>
    <n v="1.3548223420412633E-3"/>
    <x v="32"/>
    <x v="32"/>
  </r>
  <r>
    <x v="33"/>
    <x v="3"/>
    <x v="6"/>
    <x v="33"/>
    <n v="369171.18100000004"/>
    <n v="374920.14299999998"/>
    <n v="361278.16099999991"/>
    <n v="340637.09600000002"/>
    <n v="360254.58299999998"/>
    <n v="337649.93399999995"/>
    <n v="414375.35100000002"/>
    <x v="33"/>
    <x v="33"/>
    <n v="99"/>
    <n v="39"/>
    <n v="68"/>
    <n v="40"/>
    <n v="50"/>
    <n v="53"/>
    <n v="48"/>
    <n v="542"/>
    <n v="68"/>
    <x v="33"/>
    <x v="32"/>
    <n v="5.5112818695510636E-4"/>
    <n v="1.0564204902007233E-4"/>
    <n v="1.8137195685428937E-4"/>
    <n v="1.1071801265064569E-4"/>
    <n v="1.4678377835865533E-4"/>
    <n v="1.4711818392050825E-4"/>
    <n v="1.4215906821412263E-4"/>
    <n v="1.307992858870604E-3"/>
    <x v="33"/>
    <x v="33"/>
  </r>
  <r>
    <x v="34"/>
    <x v="3"/>
    <x v="7"/>
    <x v="34"/>
    <n v="354269.27700000006"/>
    <n v="371123.60699999996"/>
    <n v="348550.14399999991"/>
    <n v="325688.72200000007"/>
    <n v="337880.54499999993"/>
    <n v="320161.87099999993"/>
    <n v="396603.85200000007"/>
    <x v="34"/>
    <x v="34"/>
    <n v="113"/>
    <n v="69"/>
    <n v="49"/>
    <n v="54"/>
    <n v="39"/>
    <n v="60"/>
    <n v="49"/>
    <n v="517"/>
    <n v="77"/>
    <x v="34"/>
    <x v="33"/>
    <n v="6.588097059996974E-4"/>
    <n v="1.947671008457219E-4"/>
    <n v="1.3203148243814091E-4"/>
    <n v="1.5492749301518007E-4"/>
    <n v="1.1974624039944494E-4"/>
    <n v="1.7757755185342209E-4"/>
    <n v="1.5304758135924315E-4"/>
    <n v="1.3035677727103868E-3"/>
    <x v="34"/>
    <x v="34"/>
  </r>
  <r>
    <x v="35"/>
    <x v="3"/>
    <x v="8"/>
    <x v="35"/>
    <n v="375374"/>
    <n v="386594"/>
    <n v="370217"/>
    <n v="348973"/>
    <n v="357141"/>
    <n v="348102"/>
    <n v="438946"/>
    <x v="35"/>
    <x v="35"/>
    <n v="105"/>
    <n v="46"/>
    <n v="53"/>
    <n v="53"/>
    <n v="59"/>
    <n v="41"/>
    <n v="64"/>
    <n v="576"/>
    <n v="58"/>
    <x v="35"/>
    <x v="34"/>
    <n v="5.8003038254384755E-4"/>
    <n v="1.2254444900286113E-4"/>
    <n v="1.3709472987164829E-4"/>
    <n v="1.4315928225878337E-4"/>
    <n v="1.690675209829987E-4"/>
    <n v="1.1480059696310421E-4"/>
    <n v="1.8385415768941288E-4"/>
    <n v="1.3122343067256564E-3"/>
    <x v="35"/>
    <x v="35"/>
  </r>
  <r>
    <x v="36"/>
    <x v="4"/>
    <x v="0"/>
    <x v="36"/>
    <n v="5120723.3670000006"/>
    <n v="5278915.8820000002"/>
    <n v="5289214.3649999993"/>
    <n v="5350963.709999999"/>
    <n v="5064462.9830000009"/>
    <n v="3562834.6289999997"/>
    <n v="3972054.6100000003"/>
    <x v="36"/>
    <x v="36"/>
    <n v="129"/>
    <n v="346"/>
    <n v="62"/>
    <n v="134"/>
    <n v="184"/>
    <n v="52"/>
    <n v="436"/>
    <n v="5197"/>
    <n v="63"/>
    <x v="36"/>
    <x v="35"/>
    <n v="4.7677373713940989E-5"/>
    <n v="6.7568578734356757E-5"/>
    <n v="1.1744835755274495E-5"/>
    <n v="2.5334575374125533E-5"/>
    <n v="3.4386329261799465E-5"/>
    <n v="1.0267623669982305E-5"/>
    <n v="1.2237447016236465E-4"/>
    <n v="1.3083908733067494E-3"/>
    <x v="36"/>
    <x v="36"/>
  </r>
  <r>
    <x v="37"/>
    <x v="4"/>
    <x v="1"/>
    <x v="37"/>
    <n v="5069381.2720000017"/>
    <n v="5478728.7649999997"/>
    <n v="5214198.7339999992"/>
    <n v="5246795.1690000007"/>
    <n v="5104320.8229999999"/>
    <n v="3730652.4450000003"/>
    <n v="4020743.9560000002"/>
    <x v="37"/>
    <x v="37"/>
    <n v="120"/>
    <n v="134"/>
    <n v="61"/>
    <n v="60"/>
    <n v="61"/>
    <n v="46"/>
    <n v="351"/>
    <n v="5229"/>
    <n v="53"/>
    <x v="37"/>
    <x v="36"/>
    <n v="4.7325438271300448E-5"/>
    <n v="2.6433206107445444E-5"/>
    <n v="1.1133969688313272E-5"/>
    <n v="1.1507041265757787E-5"/>
    <n v="1.1626144729340774E-5"/>
    <n v="9.0119727178441898E-6"/>
    <n v="9.4085419420516389E-5"/>
    <n v="1.3005055923038735E-3"/>
    <x v="37"/>
    <x v="37"/>
  </r>
  <r>
    <x v="38"/>
    <x v="4"/>
    <x v="2"/>
    <x v="38"/>
    <n v="5079649.3149999995"/>
    <n v="5556442.8609999986"/>
    <n v="5285804.7600000007"/>
    <n v="5239311.8510000007"/>
    <n v="5200534.3969999999"/>
    <n v="3911197.6839999994"/>
    <n v="4182654.7630000003"/>
    <x v="38"/>
    <x v="38"/>
    <n v="103"/>
    <n v="218"/>
    <n v="49"/>
    <n v="65"/>
    <n v="81"/>
    <n v="55"/>
    <n v="444"/>
    <n v="5338"/>
    <n v="57"/>
    <x v="38"/>
    <x v="37"/>
    <n v="4.0398097252443358E-5"/>
    <n v="4.2916348448751136E-5"/>
    <n v="8.8185915388287499E-6"/>
    <n v="1.2297086811053533E-5"/>
    <n v="1.5460045575363099E-5"/>
    <n v="1.0575836212472224E-5"/>
    <n v="1.1352021448987954E-4"/>
    <n v="1.2762229498882501E-3"/>
    <x v="38"/>
    <x v="38"/>
  </r>
  <r>
    <x v="39"/>
    <x v="4"/>
    <x v="3"/>
    <x v="39"/>
    <n v="5078494.1569999978"/>
    <n v="5585841.6159999976"/>
    <n v="5337157.284"/>
    <n v="5194682.4820000026"/>
    <n v="5214620.6539999973"/>
    <n v="4043317.63"/>
    <n v="4305619.5500000017"/>
    <x v="39"/>
    <x v="39"/>
    <n v="89"/>
    <n v="168"/>
    <n v="51"/>
    <n v="45"/>
    <n v="60"/>
    <n v="42"/>
    <n v="412"/>
    <n v="5119"/>
    <n v="53"/>
    <x v="39"/>
    <x v="38"/>
    <n v="3.5080180454750145E-5"/>
    <n v="3.3080672106009094E-5"/>
    <n v="9.1302266526706366E-6"/>
    <n v="8.4314547249531646E-6"/>
    <n v="1.1550272843028401E-5"/>
    <n v="8.0542771539446337E-6"/>
    <n v="1.0189652105070954E-4"/>
    <n v="1.1889113612000386E-3"/>
    <x v="39"/>
    <x v="39"/>
  </r>
  <r>
    <x v="40"/>
    <x v="4"/>
    <x v="4"/>
    <x v="40"/>
    <n v="5073752.6380000012"/>
    <n v="5593393.6000000006"/>
    <n v="5413875.4250000007"/>
    <n v="5163813.8609999996"/>
    <n v="5226116.1449999986"/>
    <n v="4171800.227"/>
    <n v="4436118.4849999994"/>
    <x v="40"/>
    <x v="40"/>
    <n v="114"/>
    <n v="188"/>
    <n v="53"/>
    <n v="57"/>
    <n v="65"/>
    <n v="48"/>
    <n v="501"/>
    <n v="5694"/>
    <n v="81"/>
    <x v="40"/>
    <x v="39"/>
    <n v="4.5236708966329395E-5"/>
    <n v="3.7053442178471443E-5"/>
    <n v="9.4754640545946912E-6"/>
    <n v="1.0528502325115838E-5"/>
    <n v="1.2587595476846335E-5"/>
    <n v="9.1846408821057707E-6"/>
    <n v="1.2009204006402678E-4"/>
    <n v="1.2835545351760371E-3"/>
    <x v="40"/>
    <x v="40"/>
  </r>
  <r>
    <x v="41"/>
    <x v="4"/>
    <x v="5"/>
    <x v="41"/>
    <n v="5072323.1910000006"/>
    <n v="5593678.845999998"/>
    <n v="5511076.7609999999"/>
    <n v="5165942.2199999988"/>
    <n v="5237430.6040000021"/>
    <n v="4304421.0879999995"/>
    <n v="4609077.2749999994"/>
    <x v="41"/>
    <x v="41"/>
    <n v="99"/>
    <n v="263"/>
    <n v="64"/>
    <n v="86"/>
    <n v="132"/>
    <n v="43"/>
    <n v="589"/>
    <n v="4888"/>
    <n v="50"/>
    <x v="41"/>
    <x v="40"/>
    <n v="3.9196295046782039E-5"/>
    <n v="5.1850008388000601E-5"/>
    <n v="1.144148632089702E-5"/>
    <n v="1.560493597341857E-5"/>
    <n v="2.5551969878594585E-5"/>
    <n v="8.2101326492344271E-6"/>
    <n v="1.3683605482791466E-4"/>
    <n v="1.06051595761106E-3"/>
    <x v="41"/>
    <x v="41"/>
  </r>
  <r>
    <x v="42"/>
    <x v="4"/>
    <x v="6"/>
    <x v="42"/>
    <n v="5064609.1620000005"/>
    <n v="5570777.7749999994"/>
    <n v="5609965.4479999999"/>
    <n v="5172499.2820000006"/>
    <n v="5241679.953999998"/>
    <n v="4415390.3670000006"/>
    <n v="4782780.3569999998"/>
    <x v="42"/>
    <x v="42"/>
    <n v="98"/>
    <n v="168"/>
    <n v="55"/>
    <n v="50"/>
    <n v="70"/>
    <n v="53"/>
    <n v="441"/>
    <n v="5423"/>
    <n v="48"/>
    <x v="42"/>
    <x v="41"/>
    <n v="3.9045091566636329E-5"/>
    <n v="3.3171365178681874E-5"/>
    <n v="9.8729481270683079E-6"/>
    <n v="8.9127108648816044E-6"/>
    <n v="1.3533109660081726E-5"/>
    <n v="1.0111262126859723E-5"/>
    <n v="9.9877918676448464E-5"/>
    <n v="1.1338593025839007E-3"/>
    <x v="42"/>
    <x v="42"/>
  </r>
  <r>
    <x v="43"/>
    <x v="4"/>
    <x v="7"/>
    <x v="43"/>
    <n v="5067772.0149999987"/>
    <n v="5514485.3839999996"/>
    <n v="5694985.0879999995"/>
    <n v="5150357.0209999997"/>
    <n v="5197355.6550000003"/>
    <n v="4497052.5309999995"/>
    <n v="4959017.1350000007"/>
    <x v="43"/>
    <x v="43"/>
    <n v="122"/>
    <n v="187"/>
    <n v="25"/>
    <n v="51"/>
    <n v="89"/>
    <n v="63"/>
    <n v="511"/>
    <n v="5085"/>
    <n v="42"/>
    <x v="43"/>
    <x v="42"/>
    <n v="4.8896091361522698E-5"/>
    <n v="3.6899844635177426E-5"/>
    <n v="4.5335146000270918E-6"/>
    <n v="8.9552473293499884E-6"/>
    <n v="1.728035544664429E-5"/>
    <n v="1.2121548760934275E-5"/>
    <n v="1.1362998241125061E-4"/>
    <n v="1.0254048053415326E-3"/>
    <x v="43"/>
    <x v="43"/>
  </r>
  <r>
    <x v="44"/>
    <x v="4"/>
    <x v="8"/>
    <x v="44"/>
    <n v="5014598"/>
    <n v="5380362"/>
    <n v="5762760"/>
    <n v="5128668"/>
    <n v="5148829"/>
    <n v="4543110"/>
    <n v="5078704"/>
    <x v="44"/>
    <x v="44"/>
    <n v="108"/>
    <n v="163"/>
    <n v="42"/>
    <n v="67"/>
    <n v="68"/>
    <n v="51"/>
    <n v="503"/>
    <n v="5510"/>
    <n v="59"/>
    <x v="44"/>
    <x v="43"/>
    <n v="4.382425014881985E-5"/>
    <n v="3.2505098115541863E-5"/>
    <n v="7.8061662021997769E-6"/>
    <n v="1.1626373473821571E-5"/>
    <n v="1.3258803260417714E-5"/>
    <n v="9.9051648442781838E-6"/>
    <n v="1.1071710788424669E-4"/>
    <n v="1.0849224526572132E-3"/>
    <x v="44"/>
    <x v="44"/>
  </r>
  <r>
    <x v="45"/>
    <x v="5"/>
    <x v="0"/>
    <x v="45"/>
    <n v="645227.84299999999"/>
    <n v="688483.64600000018"/>
    <n v="699274.66000000027"/>
    <n v="711011.37500000012"/>
    <n v="727045.60599999991"/>
    <n v="519046.69200000016"/>
    <n v="496615.05099999998"/>
    <x v="45"/>
    <x v="45"/>
    <n v="123"/>
    <n v="49"/>
    <n v="47"/>
    <n v="63"/>
    <n v="58"/>
    <n v="60"/>
    <n v="82"/>
    <n v="482"/>
    <n v="57"/>
    <x v="45"/>
    <x v="44"/>
    <n v="3.4926239317777748E-4"/>
    <n v="7.5942166060555456E-5"/>
    <n v="6.8265964301496263E-5"/>
    <n v="9.0093354734175512E-5"/>
    <n v="8.1573941063882406E-5"/>
    <n v="8.2525772117794777E-5"/>
    <n v="1.5798193354057629E-4"/>
    <n v="9.7057066439977882E-4"/>
    <x v="45"/>
    <x v="45"/>
  </r>
  <r>
    <x v="46"/>
    <x v="5"/>
    <x v="1"/>
    <x v="46"/>
    <n v="654505.17699999991"/>
    <n v="680999.09199999995"/>
    <n v="696499.14299999981"/>
    <n v="697768.24799999979"/>
    <n v="724264.21400000004"/>
    <n v="544392.12300000002"/>
    <n v="509508.34799999988"/>
    <x v="46"/>
    <x v="46"/>
    <n v="91"/>
    <n v="42"/>
    <n v="53"/>
    <n v="75"/>
    <n v="49"/>
    <n v="31"/>
    <n v="34"/>
    <n v="445"/>
    <n v="61"/>
    <x v="46"/>
    <x v="45"/>
    <n v="2.6965441546452306E-4"/>
    <n v="6.417061541439878E-5"/>
    <n v="7.7826829172923488E-5"/>
    <n v="1.0768139595542908E-4"/>
    <n v="7.0223889006769494E-5"/>
    <n v="4.2802059525752018E-5"/>
    <n v="6.2454981553801802E-5"/>
    <n v="8.7339098907168462E-4"/>
    <x v="46"/>
    <x v="46"/>
  </r>
  <r>
    <x v="47"/>
    <x v="5"/>
    <x v="2"/>
    <x v="47"/>
    <n v="668282.79500000004"/>
    <n v="689236.48399999994"/>
    <n v="711347.56900000002"/>
    <n v="699432.7579999998"/>
    <n v="729896.9380000002"/>
    <n v="568917.89999999979"/>
    <n v="530042.08699999994"/>
    <x v="47"/>
    <x v="47"/>
    <n v="122"/>
    <n v="48"/>
    <n v="76"/>
    <n v="57"/>
    <n v="67"/>
    <n v="46"/>
    <n v="57"/>
    <n v="471"/>
    <n v="72"/>
    <x v="47"/>
    <x v="46"/>
    <n v="3.568012919763086E-4"/>
    <n v="7.182588023981673E-5"/>
    <n v="1.1026694286253135E-4"/>
    <n v="8.0129605391257054E-5"/>
    <n v="9.5791910278242951E-5"/>
    <n v="6.3022596212069577E-5"/>
    <n v="1.0019020319100528E-4"/>
    <n v="8.8860868137061741E-4"/>
    <x v="47"/>
    <x v="47"/>
  </r>
  <r>
    <x v="48"/>
    <x v="5"/>
    <x v="3"/>
    <x v="48"/>
    <n v="664298.64999999979"/>
    <n v="677300.8600000001"/>
    <n v="713433.17499999993"/>
    <n v="686243.15799999982"/>
    <n v="716738.00100000016"/>
    <n v="584295.27300000016"/>
    <n v="544964.19100000022"/>
    <x v="48"/>
    <x v="48"/>
    <n v="118"/>
    <n v="50"/>
    <n v="58"/>
    <n v="65"/>
    <n v="66"/>
    <n v="47"/>
    <n v="53"/>
    <n v="424"/>
    <n v="56"/>
    <x v="48"/>
    <x v="47"/>
    <n v="3.5510917783522137E-4"/>
    <n v="7.5267351514262477E-5"/>
    <n v="8.5634026804572478E-5"/>
    <n v="9.1108743296104797E-5"/>
    <n v="9.617582227318908E-5"/>
    <n v="6.5574868270449062E-5"/>
    <n v="9.0707562510094084E-5"/>
    <n v="7.7803277169820469E-4"/>
    <x v="48"/>
    <x v="48"/>
  </r>
  <r>
    <x v="49"/>
    <x v="5"/>
    <x v="4"/>
    <x v="49"/>
    <n v="683288.55599999998"/>
    <n v="694229.7840000001"/>
    <n v="739375.74600000028"/>
    <n v="697925.41799999971"/>
    <n v="723727.50099999958"/>
    <n v="613090.44799999997"/>
    <n v="576951.60800000001"/>
    <x v="49"/>
    <x v="49"/>
    <n v="130"/>
    <n v="46"/>
    <n v="53"/>
    <n v="54"/>
    <n v="45"/>
    <n v="48"/>
    <n v="50"/>
    <n v="445"/>
    <n v="57"/>
    <x v="49"/>
    <x v="48"/>
    <n v="3.8579475919424161E-4"/>
    <n v="6.7321484599838666E-5"/>
    <n v="7.6343598649175775E-5"/>
    <n v="7.3034583961048644E-5"/>
    <n v="6.4476803451224955E-5"/>
    <n v="6.6323305296091029E-5"/>
    <n v="8.1554035237554383E-5"/>
    <n v="7.7129518980385608E-4"/>
    <x v="49"/>
    <x v="49"/>
  </r>
  <r>
    <x v="50"/>
    <x v="5"/>
    <x v="5"/>
    <x v="50"/>
    <n v="678666.34199999971"/>
    <n v="688226.31900000002"/>
    <n v="742924.19700000004"/>
    <n v="689738.00499999989"/>
    <n v="701609.36300000013"/>
    <n v="618569.06500000006"/>
    <n v="591037.31800000009"/>
    <x v="50"/>
    <x v="50"/>
    <n v="126"/>
    <n v="61"/>
    <n v="47"/>
    <n v="62"/>
    <n v="56"/>
    <n v="40"/>
    <n v="73"/>
    <n v="489"/>
    <n v="55"/>
    <x v="50"/>
    <x v="49"/>
    <n v="3.8425686451558572E-4"/>
    <n v="8.9882164806104423E-5"/>
    <n v="6.8291488864144994E-5"/>
    <n v="8.3454005469685893E-5"/>
    <n v="8.1190248462530363E-5"/>
    <n v="5.7011781925150835E-5"/>
    <n v="1.1801430774751077E-4"/>
    <n v="8.2735892490632876E-4"/>
    <x v="50"/>
    <x v="50"/>
  </r>
  <r>
    <x v="51"/>
    <x v="5"/>
    <x v="6"/>
    <x v="51"/>
    <n v="690865.52800000028"/>
    <n v="702934.91299999971"/>
    <n v="768552.96400000027"/>
    <n v="703694.99899999972"/>
    <n v="703617.70299999998"/>
    <n v="636849.3879999998"/>
    <n v="624871.98100000026"/>
    <x v="51"/>
    <x v="51"/>
    <n v="109"/>
    <n v="38"/>
    <n v="57"/>
    <n v="53"/>
    <n v="61"/>
    <n v="46"/>
    <n v="44"/>
    <n v="503"/>
    <n v="61"/>
    <x v="51"/>
    <x v="50"/>
    <n v="3.2923120315610092E-4"/>
    <n v="5.5003468055508456E-5"/>
    <n v="8.1088588638646866E-5"/>
    <n v="6.8960764557014938E-5"/>
    <n v="8.6685282809577027E-5"/>
    <n v="6.5376410803580937E-5"/>
    <n v="6.9090118996864003E-5"/>
    <n v="8.0496488127861792E-4"/>
    <x v="51"/>
    <x v="51"/>
  </r>
  <r>
    <x v="52"/>
    <x v="5"/>
    <x v="7"/>
    <x v="52"/>
    <n v="690305.36399999971"/>
    <n v="707081.68700000027"/>
    <n v="782385.90900000022"/>
    <n v="709751.50399999972"/>
    <n v="700049.29499999958"/>
    <n v="651793.321"/>
    <n v="657373.84999999974"/>
    <x v="52"/>
    <x v="52"/>
    <n v="106"/>
    <n v="59"/>
    <n v="59"/>
    <n v="35"/>
    <n v="57"/>
    <n v="57"/>
    <n v="65"/>
    <n v="401"/>
    <n v="34"/>
    <x v="52"/>
    <x v="51"/>
    <n v="3.234087191124919E-4"/>
    <n v="8.5469421326994104E-5"/>
    <n v="8.3441561399114522E-5"/>
    <n v="4.4734957004446754E-5"/>
    <n v="8.0309798117736742E-5"/>
    <n v="8.1422837516035264E-5"/>
    <n v="9.972486355072669E-5"/>
    <n v="6.1000296863040744E-4"/>
    <x v="52"/>
    <x v="52"/>
  </r>
  <r>
    <x v="53"/>
    <x v="5"/>
    <x v="8"/>
    <x v="53"/>
    <n v="679209"/>
    <n v="732272"/>
    <n v="786858"/>
    <n v="699962"/>
    <n v="686121"/>
    <n v="657660"/>
    <n v="708245"/>
    <x v="53"/>
    <x v="53"/>
    <n v="105"/>
    <n v="59"/>
    <n v="51"/>
    <n v="52"/>
    <n v="41"/>
    <n v="37"/>
    <n v="74"/>
    <n v="437"/>
    <n v="69"/>
    <x v="48"/>
    <x v="52"/>
    <n v="3.2528888751200472E-4"/>
    <n v="8.6865751189987169E-5"/>
    <n v="6.9646251666047584E-5"/>
    <n v="6.6085621547979428E-5"/>
    <n v="5.8574608335881091E-5"/>
    <n v="5.3926348268016868E-5"/>
    <n v="1.1252014718851687E-4"/>
    <n v="6.1701812225995237E-4"/>
    <x v="53"/>
    <x v="53"/>
  </r>
  <r>
    <x v="54"/>
    <x v="6"/>
    <x v="0"/>
    <x v="54"/>
    <n v="459486.46100000007"/>
    <n v="478043.67699999997"/>
    <n v="403268.70999999996"/>
    <n v="519801.315"/>
    <n v="548351.92500000005"/>
    <n v="397044.58799999999"/>
    <n v="476175.16600000003"/>
    <x v="54"/>
    <x v="54"/>
    <n v="94"/>
    <n v="56"/>
    <n v="47"/>
    <n v="46"/>
    <n v="53"/>
    <n v="70"/>
    <n v="68"/>
    <n v="597"/>
    <n v="51"/>
    <x v="53"/>
    <x v="53"/>
    <n v="4.4223217745399782E-4"/>
    <n v="1.2187519057280775E-4"/>
    <n v="9.831737613381298E-5"/>
    <n v="1.1406786308811315E-4"/>
    <n v="1.0196203524417787E-4"/>
    <n v="1.2765524621801956E-4"/>
    <n v="1.7126539954248163E-4"/>
    <n v="1.2537403095061869E-3"/>
    <x v="54"/>
    <x v="54"/>
  </r>
  <r>
    <x v="55"/>
    <x v="6"/>
    <x v="1"/>
    <x v="55"/>
    <n v="468081.70400000009"/>
    <n v="474259.14500000002"/>
    <n v="410857.38199999998"/>
    <n v="512567.81"/>
    <n v="564174.88900000008"/>
    <n v="419799.91"/>
    <n v="491649.24900000001"/>
    <x v="55"/>
    <x v="55"/>
    <n v="98"/>
    <n v="45"/>
    <n v="68"/>
    <n v="60"/>
    <n v="40"/>
    <n v="53"/>
    <n v="33"/>
    <n v="524"/>
    <n v="62"/>
    <x v="54"/>
    <x v="54"/>
    <n v="4.7738742657677864E-4"/>
    <n v="9.6137062430451221E-5"/>
    <n v="1.4338152614853635E-4"/>
    <n v="1.4603607633366072E-4"/>
    <n v="7.8038455048513479E-5"/>
    <n v="9.3942500868733264E-5"/>
    <n v="7.8608878215338359E-5"/>
    <n v="1.0658004686589077E-3"/>
    <x v="55"/>
    <x v="55"/>
  </r>
  <r>
    <x v="56"/>
    <x v="6"/>
    <x v="2"/>
    <x v="56"/>
    <n v="463028.13099999999"/>
    <n v="477078.43899999995"/>
    <n v="414807.14800000004"/>
    <n v="497351.57299999997"/>
    <n v="568458.89300000004"/>
    <n v="431497.94"/>
    <n v="499633.78200000001"/>
    <x v="56"/>
    <x v="56"/>
    <n v="102"/>
    <n v="53"/>
    <n v="50"/>
    <n v="48"/>
    <n v="69"/>
    <n v="53"/>
    <n v="46"/>
    <n v="577"/>
    <n v="47"/>
    <x v="23"/>
    <x v="55"/>
    <n v="5.0207457213204967E-4"/>
    <n v="1.1446388772435082E-4"/>
    <n v="1.0480456862566368E-4"/>
    <n v="1.1571642444310047E-4"/>
    <n v="1.3873485828906789E-4"/>
    <n v="9.323453402284974E-5"/>
    <n v="1.0660537568267418E-4"/>
    <n v="1.1548458506754854E-3"/>
    <x v="56"/>
    <x v="56"/>
  </r>
  <r>
    <x v="57"/>
    <x v="6"/>
    <x v="3"/>
    <x v="57"/>
    <n v="458918.10799999995"/>
    <n v="479176.98499999993"/>
    <n v="420884.95999999996"/>
    <n v="485113.86600000004"/>
    <n v="569386.64899999998"/>
    <n v="444154.76499999996"/>
    <n v="510276.24400000006"/>
    <x v="57"/>
    <x v="57"/>
    <n v="94"/>
    <n v="71"/>
    <n v="46"/>
    <n v="48"/>
    <n v="39"/>
    <n v="39"/>
    <n v="38"/>
    <n v="513"/>
    <n v="42"/>
    <x v="55"/>
    <x v="56"/>
    <n v="4.7160729188558469E-4"/>
    <n v="1.5471169858479415E-4"/>
    <n v="9.5997932788862979E-5"/>
    <n v="1.140454151652271E-4"/>
    <n v="8.0393496730105833E-5"/>
    <n v="6.8494756714957675E-5"/>
    <n v="8.5555763428542757E-5"/>
    <n v="1.005337806790002E-3"/>
    <x v="57"/>
    <x v="57"/>
  </r>
  <r>
    <x v="58"/>
    <x v="6"/>
    <x v="4"/>
    <x v="58"/>
    <n v="456704.39100000006"/>
    <n v="485144.57699999999"/>
    <n v="427408.02799999999"/>
    <n v="469068.08099999995"/>
    <n v="568017.80499999993"/>
    <n v="457295.72200000007"/>
    <n v="519807.23899999994"/>
    <x v="58"/>
    <x v="58"/>
    <n v="83"/>
    <n v="43"/>
    <n v="58"/>
    <n v="76"/>
    <n v="39"/>
    <n v="65"/>
    <n v="31"/>
    <n v="546"/>
    <n v="62"/>
    <x v="56"/>
    <x v="57"/>
    <n v="4.2066867871313096E-4"/>
    <n v="9.4152806163845263E-5"/>
    <n v="1.1955199078727412E-4"/>
    <n v="1.7781603297353134E-4"/>
    <n v="8.3143581027420201E-5"/>
    <n v="1.1443303260537758E-4"/>
    <n v="6.7789831631094932E-5"/>
    <n v="1.0503893732807365E-3"/>
    <x v="58"/>
    <x v="58"/>
  </r>
  <r>
    <x v="59"/>
    <x v="6"/>
    <x v="5"/>
    <x v="59"/>
    <n v="453491.70200000011"/>
    <n v="489989.38800000004"/>
    <n v="433442.86000000004"/>
    <n v="459871.28799999994"/>
    <n v="564044.85899999994"/>
    <n v="469398.27200000006"/>
    <n v="531465.2840000001"/>
    <x v="59"/>
    <x v="59"/>
    <n v="117"/>
    <n v="72"/>
    <n v="58"/>
    <n v="67"/>
    <n v="82"/>
    <n v="41"/>
    <n v="39"/>
    <n v="578"/>
    <n v="54"/>
    <x v="57"/>
    <x v="58"/>
    <n v="6.0283889200169589E-4"/>
    <n v="1.5876806495568465E-4"/>
    <n v="1.1836991049283703E-4"/>
    <n v="1.5457631485728013E-4"/>
    <n v="1.7831076246708406E-4"/>
    <n v="7.2689253958788415E-5"/>
    <n v="8.3085094953225548E-5"/>
    <n v="1.0875592769668092E-3"/>
    <x v="59"/>
    <x v="59"/>
  </r>
  <r>
    <x v="60"/>
    <x v="6"/>
    <x v="6"/>
    <x v="60"/>
    <n v="447137.47500000009"/>
    <n v="494068.23699999996"/>
    <n v="437346.90099999995"/>
    <n v="449396.44099999993"/>
    <n v="555610.25200000009"/>
    <n v="478011.77999999997"/>
    <n v="542415.62000000011"/>
    <x v="60"/>
    <x v="60"/>
    <n v="113"/>
    <n v="57"/>
    <n v="42"/>
    <n v="39"/>
    <n v="43"/>
    <n v="63"/>
    <n v="51"/>
    <n v="621"/>
    <n v="49"/>
    <x v="29"/>
    <x v="59"/>
    <n v="5.9029978850133212E-4"/>
    <n v="1.2747757275321194E-4"/>
    <n v="8.5008500556573929E-5"/>
    <n v="8.917406276533786E-5"/>
    <n v="9.5683890829923159E-5"/>
    <n v="1.133888364608506E-4"/>
    <n v="1.066919313160023E-4"/>
    <n v="1.1448785342870471E-3"/>
    <x v="60"/>
    <x v="60"/>
  </r>
  <r>
    <x v="61"/>
    <x v="6"/>
    <x v="7"/>
    <x v="61"/>
    <n v="439800.21500000003"/>
    <n v="494764.12300000002"/>
    <n v="438606.065"/>
    <n v="439966.12500000006"/>
    <n v="546335.86200000008"/>
    <n v="488884.00199999998"/>
    <n v="553638.56299999997"/>
    <x v="61"/>
    <x v="61"/>
    <n v="91"/>
    <n v="57"/>
    <n v="55"/>
    <n v="57"/>
    <n v="35"/>
    <n v="54"/>
    <n v="52"/>
    <n v="475"/>
    <n v="45"/>
    <x v="58"/>
    <x v="60"/>
    <n v="4.8214117816378576E-4"/>
    <n v="1.2960430226256254E-4"/>
    <n v="1.1116408293007938E-4"/>
    <n v="1.2995716326904874E-4"/>
    <n v="7.9551579113051023E-5"/>
    <n v="9.8840299083277074E-5"/>
    <n v="1.0636469957550381E-4"/>
    <n v="8.5796046689038178E-4"/>
    <x v="61"/>
    <x v="61"/>
  </r>
  <r>
    <x v="62"/>
    <x v="6"/>
    <x v="8"/>
    <x v="62"/>
    <n v="432367"/>
    <n v="495626"/>
    <n v="439239"/>
    <n v="433401"/>
    <n v="535611"/>
    <n v="496289"/>
    <n v="575757"/>
    <x v="62"/>
    <x v="62"/>
    <n v="110"/>
    <n v="51"/>
    <n v="48"/>
    <n v="44"/>
    <n v="44"/>
    <n v="40"/>
    <n v="67"/>
    <n v="593"/>
    <n v="63"/>
    <x v="59"/>
    <x v="29"/>
    <n v="5.9080069607063824E-4"/>
    <n v="1.179553481186122E-4"/>
    <n v="9.6847219475975835E-5"/>
    <n v="1.0017325419646252E-4"/>
    <n v="1.0152260839268945E-4"/>
    <n v="7.4681065176032606E-5"/>
    <n v="1.3500198473067105E-4"/>
    <n v="1.0299483983694511E-3"/>
    <x v="62"/>
    <x v="62"/>
  </r>
  <r>
    <x v="63"/>
    <x v="7"/>
    <x v="0"/>
    <x v="63"/>
    <n v="111165.51800000001"/>
    <n v="117963.568"/>
    <n v="112326.01799999998"/>
    <n v="121305.82999999999"/>
    <n v="125074.128"/>
    <n v="99139.957999999984"/>
    <n v="119147.20600000001"/>
    <x v="63"/>
    <x v="63"/>
    <n v="111"/>
    <n v="66"/>
    <n v="59"/>
    <n v="57"/>
    <n v="56"/>
    <n v="61"/>
    <n v="69"/>
    <n v="169"/>
    <n v="73"/>
    <x v="60"/>
    <x v="61"/>
    <n v="1.9048945527601049E-3"/>
    <n v="5.9370928312500639E-4"/>
    <n v="5.0015442055804894E-4"/>
    <n v="5.074514437073698E-4"/>
    <n v="4.6164310486973304E-4"/>
    <n v="4.8771077580488911E-4"/>
    <n v="6.9598576993546856E-4"/>
    <n v="1.4184134540259383E-3"/>
    <x v="63"/>
    <x v="63"/>
  </r>
  <r>
    <x v="64"/>
    <x v="7"/>
    <x v="1"/>
    <x v="64"/>
    <n v="112543.174"/>
    <n v="125219.46"/>
    <n v="109915.41399999999"/>
    <n v="120411.88"/>
    <n v="130201.804"/>
    <n v="104765.266"/>
    <n v="122781.06600000001"/>
    <x v="64"/>
    <x v="64"/>
    <n v="96"/>
    <n v="48"/>
    <n v="50"/>
    <n v="60"/>
    <n v="61"/>
    <n v="53"/>
    <n v="48"/>
    <n v="175"/>
    <n v="44"/>
    <x v="61"/>
    <x v="62"/>
    <n v="1.718718904167743E-3"/>
    <n v="4.2650298808882001E-4"/>
    <n v="3.9929895880400697E-4"/>
    <n v="5.4587430294353442E-4"/>
    <n v="5.065945320345467E-4"/>
    <n v="4.0706041215834456E-4"/>
    <n v="4.5816711809809179E-4"/>
    <n v="1.4253011942411381E-3"/>
    <x v="64"/>
    <x v="64"/>
  </r>
  <r>
    <x v="65"/>
    <x v="7"/>
    <x v="2"/>
    <x v="65"/>
    <n v="112323.41400000002"/>
    <n v="126170.592"/>
    <n v="110709.19200000001"/>
    <n v="117917.394"/>
    <n v="131753.24400000001"/>
    <n v="108786.44399999999"/>
    <n v="126582.41399999999"/>
    <x v="65"/>
    <x v="65"/>
    <n v="112"/>
    <n v="66"/>
    <n v="41"/>
    <n v="55"/>
    <n v="71"/>
    <n v="58"/>
    <n v="53"/>
    <n v="152"/>
    <n v="65"/>
    <x v="62"/>
    <x v="63"/>
    <n v="2.0082734410607067E-3"/>
    <n v="5.8758897766408695E-4"/>
    <n v="3.2495686475022639E-4"/>
    <n v="4.9679705005886048E-4"/>
    <n v="6.0211642736948548E-4"/>
    <n v="4.4021686479309759E-4"/>
    <n v="4.8719305504645418E-4"/>
    <n v="1.2007987144248965E-3"/>
    <x v="65"/>
    <x v="65"/>
  </r>
  <r>
    <x v="66"/>
    <x v="7"/>
    <x v="3"/>
    <x v="66"/>
    <n v="113484.041"/>
    <n v="127042.61800000002"/>
    <n v="111979.94399999999"/>
    <n v="115866.42300000001"/>
    <n v="132333.603"/>
    <n v="111943.48799999998"/>
    <n v="130733.01499999998"/>
    <x v="66"/>
    <x v="66"/>
    <n v="91"/>
    <n v="50"/>
    <n v="48"/>
    <n v="48"/>
    <n v="47"/>
    <n v="48"/>
    <n v="48"/>
    <n v="166"/>
    <n v="53"/>
    <x v="63"/>
    <x v="64"/>
    <n v="1.6204600208205961E-3"/>
    <n v="4.4059058489113903E-4"/>
    <n v="3.7782596703100051E-4"/>
    <n v="4.2864818721466771E-4"/>
    <n v="4.0563951818897519E-4"/>
    <n v="3.6271966387856904E-4"/>
    <n v="4.2878778263546699E-4"/>
    <n v="1.2697634182153607E-3"/>
    <x v="66"/>
    <x v="66"/>
  </r>
  <r>
    <x v="67"/>
    <x v="7"/>
    <x v="4"/>
    <x v="67"/>
    <n v="113812.83"/>
    <n v="127261.97"/>
    <n v="114392.564"/>
    <n v="113779.46400000001"/>
    <n v="132610.28"/>
    <n v="115009.85800000001"/>
    <n v="135397.79"/>
    <x v="67"/>
    <x v="67"/>
    <n v="119"/>
    <n v="51"/>
    <n v="49"/>
    <n v="39"/>
    <n v="49"/>
    <n v="74"/>
    <n v="59"/>
    <n v="165"/>
    <n v="55"/>
    <x v="64"/>
    <x v="65"/>
    <n v="2.119487742254332E-3"/>
    <n v="4.4810413729278148E-4"/>
    <n v="3.8503254350062314E-4"/>
    <n v="3.4093125144043455E-4"/>
    <n v="4.3065768001860158E-4"/>
    <n v="5.5802611984530912E-4"/>
    <n v="5.1299950305129494E-4"/>
    <n v="1.2186314119307265E-3"/>
    <x v="67"/>
    <x v="67"/>
  </r>
  <r>
    <x v="68"/>
    <x v="7"/>
    <x v="5"/>
    <x v="68"/>
    <n v="114168.27499999999"/>
    <n v="126039.97400000002"/>
    <n v="117064.497"/>
    <n v="112274.973"/>
    <n v="132012.74"/>
    <n v="118516.83900000001"/>
    <n v="141084.96999999997"/>
    <x v="68"/>
    <x v="68"/>
    <n v="115"/>
    <n v="54"/>
    <n v="49"/>
    <n v="57"/>
    <n v="39"/>
    <n v="63"/>
    <n v="60"/>
    <n v="183"/>
    <n v="50"/>
    <x v="65"/>
    <x v="66"/>
    <n v="2.0549255878387143E-3"/>
    <n v="4.7298603749596814E-4"/>
    <n v="3.8876555147496298E-4"/>
    <n v="4.8691107432853874E-4"/>
    <n v="3.4736147297937894E-4"/>
    <n v="4.772266676685902E-4"/>
    <n v="5.0625717413877358E-4"/>
    <n v="1.2970906823030124E-3"/>
    <x v="68"/>
    <x v="68"/>
  </r>
  <r>
    <x v="69"/>
    <x v="7"/>
    <x v="6"/>
    <x v="69"/>
    <n v="113673.158"/>
    <n v="125757.539"/>
    <n v="120033.74799999999"/>
    <n v="111328.33799999999"/>
    <n v="131079.57"/>
    <n v="121253.851"/>
    <n v="147549.38700000002"/>
    <x v="69"/>
    <x v="69"/>
    <n v="111"/>
    <n v="55"/>
    <n v="48"/>
    <n v="65"/>
    <n v="75"/>
    <n v="47"/>
    <n v="44"/>
    <n v="200"/>
    <n v="47"/>
    <x v="66"/>
    <x v="67"/>
    <n v="1.9962026470834028E-3"/>
    <n v="4.8384333617264335E-4"/>
    <n v="3.8168685855088176E-4"/>
    <n v="5.4151437477400111E-4"/>
    <n v="6.7368292159360188E-4"/>
    <n v="3.5856083446108341E-4"/>
    <n v="3.6287507272655614E-4"/>
    <n v="1.3554783524786856E-3"/>
    <x v="69"/>
    <x v="69"/>
  </r>
  <r>
    <x v="70"/>
    <x v="7"/>
    <x v="7"/>
    <x v="70"/>
    <n v="114488.31"/>
    <n v="124332.12899999999"/>
    <n v="122261.96699999999"/>
    <n v="110395.70699999999"/>
    <n v="129752.73000000001"/>
    <n v="124605.88800000001"/>
    <n v="153659.03999999998"/>
    <x v="70"/>
    <x v="70"/>
    <n v="130"/>
    <n v="67"/>
    <n v="60"/>
    <n v="48"/>
    <n v="61"/>
    <n v="49"/>
    <n v="57"/>
    <n v="188"/>
    <n v="66"/>
    <x v="67"/>
    <x v="68"/>
    <n v="2.3334510110627833E-3"/>
    <n v="5.8521258633305003E-4"/>
    <n v="4.8257840095378732E-4"/>
    <n v="3.9259960540304414E-4"/>
    <n v="5.5255771857142964E-4"/>
    <n v="3.7764137987693976E-4"/>
    <n v="4.5744226789668234E-4"/>
    <n v="1.2234880551121499E-3"/>
    <x v="70"/>
    <x v="70"/>
  </r>
  <r>
    <x v="71"/>
    <x v="7"/>
    <x v="8"/>
    <x v="71"/>
    <n v="114024"/>
    <n v="122886"/>
    <n v="125241"/>
    <n v="110313"/>
    <n v="128392"/>
    <n v="127029"/>
    <n v="160565"/>
    <x v="71"/>
    <x v="71"/>
    <n v="127"/>
    <n v="50"/>
    <n v="46"/>
    <n v="38"/>
    <n v="53"/>
    <n v="57"/>
    <n v="59"/>
    <n v="154"/>
    <n v="38"/>
    <x v="17"/>
    <x v="69"/>
    <n v="2.2973119641112841E-3"/>
    <n v="4.3850417455974181E-4"/>
    <n v="3.7433068046807612E-4"/>
    <n v="3.0341501584944228E-4"/>
    <n v="4.8045108010841877E-4"/>
    <n v="4.4395289426132467E-4"/>
    <n v="4.6446087113966104E-4"/>
    <n v="9.5911313175349542E-4"/>
    <x v="71"/>
    <x v="71"/>
  </r>
  <r>
    <x v="72"/>
    <x v="8"/>
    <x v="0"/>
    <x v="72"/>
    <n v="59431.733"/>
    <n v="89441.815999999992"/>
    <n v="105917.94"/>
    <n v="86499.650999999998"/>
    <n v="78261.589000000007"/>
    <n v="64139.197"/>
    <n v="70023.527000000002"/>
    <x v="72"/>
    <x v="72"/>
    <n v="107"/>
    <n v="79"/>
    <n v="41"/>
    <n v="68"/>
    <n v="63"/>
    <n v="55"/>
    <n v="43"/>
    <n v="144"/>
    <n v="53"/>
    <x v="68"/>
    <x v="70"/>
    <n v="2.9809653106738364E-3"/>
    <n v="1.3292562072857611E-3"/>
    <n v="4.5839856382164697E-4"/>
    <n v="6.4200644385644203E-4"/>
    <n v="7.2832663798840067E-4"/>
    <n v="7.0277131735722864E-4"/>
    <n v="6.7041687472326784E-4"/>
    <n v="2.0564516837319547E-3"/>
    <x v="72"/>
    <x v="72"/>
  </r>
  <r>
    <x v="73"/>
    <x v="8"/>
    <x v="1"/>
    <x v="73"/>
    <n v="53180.4"/>
    <n v="99932.4"/>
    <n v="113958"/>
    <n v="81816"/>
    <n v="75387.600000000006"/>
    <n v="61946.399999999994"/>
    <n v="67206"/>
    <x v="73"/>
    <x v="73"/>
    <n v="100"/>
    <n v="72"/>
    <n v="40"/>
    <n v="47"/>
    <n v="64"/>
    <n v="53"/>
    <n v="42"/>
    <n v="167"/>
    <n v="38"/>
    <x v="69"/>
    <x v="71"/>
    <n v="3.1111940762864787E-3"/>
    <n v="1.353882257373017E-3"/>
    <n v="4.0027058291404992E-4"/>
    <n v="4.1243265062566913E-4"/>
    <n v="7.822430820377432E-4"/>
    <n v="7.0303339010659572E-4"/>
    <n v="6.780055015303553E-4"/>
    <n v="2.4848971817992443E-3"/>
    <x v="73"/>
    <x v="73"/>
  </r>
  <r>
    <x v="74"/>
    <x v="8"/>
    <x v="2"/>
    <x v="74"/>
    <n v="52268.04"/>
    <n v="100972.35"/>
    <n v="119384.955"/>
    <n v="81965.790000000008"/>
    <n v="75432.285000000003"/>
    <n v="63553.184999999998"/>
    <n v="67116.915000000008"/>
    <x v="74"/>
    <x v="74"/>
    <n v="87"/>
    <n v="57"/>
    <n v="74"/>
    <n v="49"/>
    <n v="50"/>
    <n v="60"/>
    <n v="49"/>
    <n v="176"/>
    <n v="38"/>
    <x v="70"/>
    <x v="72"/>
    <n v="2.6156382698544981E-3"/>
    <n v="1.0905325701901199E-3"/>
    <n v="7.3287390062725093E-4"/>
    <n v="4.1043697675305905E-4"/>
    <n v="6.1001059100388095E-4"/>
    <n v="7.9541538480506059E-4"/>
    <n v="7.7100777876041931E-4"/>
    <n v="2.6222897759827007E-3"/>
    <x v="74"/>
    <x v="74"/>
  </r>
  <r>
    <x v="75"/>
    <x v="8"/>
    <x v="3"/>
    <x v="75"/>
    <n v="52095.274000000005"/>
    <n v="101161.753"/>
    <n v="125392.113"/>
    <n v="82383.224000000002"/>
    <n v="75114.116000000009"/>
    <n v="64816.213000000003"/>
    <n v="69662.285000000003"/>
    <x v="75"/>
    <x v="75"/>
    <n v="120"/>
    <n v="35"/>
    <n v="58"/>
    <n v="52"/>
    <n v="46"/>
    <n v="34"/>
    <n v="59"/>
    <n v="147"/>
    <n v="53"/>
    <x v="69"/>
    <x v="73"/>
    <n v="3.4754137501790926E-3"/>
    <n v="6.7184597205496984E-4"/>
    <n v="5.733392144756527E-4"/>
    <n v="4.1469912864455837E-4"/>
    <n v="5.5836610618686152E-4"/>
    <n v="4.5264461343058333E-4"/>
    <n v="9.1026607802587901E-4"/>
    <n v="2.1101805661413488E-3"/>
    <x v="75"/>
    <x v="75"/>
  </r>
  <r>
    <x v="76"/>
    <x v="8"/>
    <x v="4"/>
    <x v="76"/>
    <n v="52027.164000000004"/>
    <n v="99718.731"/>
    <n v="133164.76500000001"/>
    <n v="84234.456000000006"/>
    <n v="76182.633000000002"/>
    <n v="65653.326000000001"/>
    <n v="69988.922999999995"/>
    <x v="76"/>
    <x v="76"/>
    <n v="97"/>
    <n v="71"/>
    <n v="63"/>
    <n v="69"/>
    <n v="72"/>
    <n v="63"/>
    <n v="60"/>
    <n v="127"/>
    <n v="55"/>
    <x v="71"/>
    <x v="74"/>
    <n v="2.6544151996302206E-3"/>
    <n v="1.3646717318668378E-3"/>
    <n v="6.317769928299629E-4"/>
    <n v="5.1815508404193852E-4"/>
    <n v="8.547571079464204E-4"/>
    <n v="8.2696012882621159E-4"/>
    <n v="9.1389124748988341E-4"/>
    <n v="1.8145728574791757E-3"/>
    <x v="76"/>
    <x v="76"/>
  </r>
  <r>
    <x v="77"/>
    <x v="8"/>
    <x v="5"/>
    <x v="77"/>
    <n v="53233.824000000001"/>
    <n v="98862.815999999992"/>
    <n v="140055.65600000002"/>
    <n v="87455.567999999999"/>
    <n v="76048.320000000007"/>
    <n v="67809.752000000008"/>
    <n v="71612.168000000005"/>
    <x v="77"/>
    <x v="77"/>
    <n v="110"/>
    <n v="61"/>
    <n v="47"/>
    <n v="54"/>
    <n v="59"/>
    <n v="52"/>
    <n v="46"/>
    <n v="185"/>
    <n v="55"/>
    <x v="72"/>
    <x v="16"/>
    <n v="2.8454730179831825E-3"/>
    <n v="1.1458879978263443E-3"/>
    <n v="4.7540624373879867E-4"/>
    <n v="3.8556100868928847E-4"/>
    <n v="6.7462828667466895E-4"/>
    <n v="6.8377578886686774E-4"/>
    <n v="6.7836850369250713E-4"/>
    <n v="2.5833598558278529E-3"/>
    <x v="77"/>
    <x v="77"/>
  </r>
  <r>
    <x v="78"/>
    <x v="8"/>
    <x v="6"/>
    <x v="78"/>
    <n v="55036.14"/>
    <n v="97770.084000000003"/>
    <n v="145036.41600000003"/>
    <n v="90000.276000000013"/>
    <n v="77050.59599999999"/>
    <n v="68633.304000000004"/>
    <n v="73813.175999999992"/>
    <x v="78"/>
    <x v="78"/>
    <n v="108"/>
    <n v="54"/>
    <n v="67"/>
    <n v="60"/>
    <n v="58"/>
    <n v="56"/>
    <n v="51"/>
    <n v="150"/>
    <n v="42"/>
    <x v="73"/>
    <x v="75"/>
    <n v="2.6903143303478815E-3"/>
    <n v="9.8117346165628623E-4"/>
    <n v="6.8528119501257666E-4"/>
    <n v="4.13689207543573E-4"/>
    <n v="6.4444246815420871E-4"/>
    <n v="7.2679515678243428E-4"/>
    <n v="7.4307948222921045E-4"/>
    <n v="2.032157510740359E-3"/>
    <x v="78"/>
    <x v="78"/>
  </r>
  <r>
    <x v="79"/>
    <x v="8"/>
    <x v="7"/>
    <x v="79"/>
    <n v="57333.782999999996"/>
    <n v="96874.323000000004"/>
    <n v="149595.04300000001"/>
    <n v="92920.269"/>
    <n v="77104.053"/>
    <n v="69195.945000000007"/>
    <n v="75127.025999999998"/>
    <x v="79"/>
    <x v="79"/>
    <n v="105"/>
    <n v="37"/>
    <n v="53"/>
    <n v="72"/>
    <n v="50"/>
    <n v="55"/>
    <n v="69"/>
    <n v="155"/>
    <n v="42"/>
    <x v="9"/>
    <x v="76"/>
    <n v="2.4895335268562339E-3"/>
    <n v="6.4534377576306104E-4"/>
    <n v="5.4710059754430485E-4"/>
    <n v="4.8129937032739779E-4"/>
    <n v="5.3809573022221878E-4"/>
    <n v="7.1332177570483874E-4"/>
    <n v="9.9716825892037439E-4"/>
    <n v="2.0631723129836128E-3"/>
    <x v="79"/>
    <x v="79"/>
  </r>
  <r>
    <x v="80"/>
    <x v="8"/>
    <x v="8"/>
    <x v="80"/>
    <n v="58900"/>
    <n v="92041"/>
    <n v="156390"/>
    <n v="95604"/>
    <n v="76580"/>
    <n v="69500"/>
    <n v="79769"/>
    <x v="80"/>
    <x v="80"/>
    <n v="119"/>
    <n v="61"/>
    <n v="60"/>
    <n v="46"/>
    <n v="39"/>
    <n v="52"/>
    <n v="51"/>
    <n v="159"/>
    <n v="70"/>
    <x v="74"/>
    <x v="9"/>
    <n v="2.7289196688605041E-3"/>
    <n v="1.035653650254669E-3"/>
    <n v="6.5188339978922431E-4"/>
    <n v="2.9413645373745122E-4"/>
    <n v="4.0793272248023098E-4"/>
    <n v="6.7902846696265347E-4"/>
    <n v="7.3381294964028777E-4"/>
    <n v="1.9932555253293887E-3"/>
    <x v="80"/>
    <x v="80"/>
  </r>
  <r>
    <x v="81"/>
    <x v="9"/>
    <x v="0"/>
    <x v="81"/>
    <n v="2200526.0930000003"/>
    <n v="2347623.716"/>
    <n v="2290188.2549999999"/>
    <n v="2518290.550999999"/>
    <n v="2560323.9870000007"/>
    <n v="2092147.9109999994"/>
    <n v="3071464.9319999991"/>
    <x v="81"/>
    <x v="81"/>
    <n v="114"/>
    <n v="172"/>
    <n v="48"/>
    <n v="68"/>
    <n v="72"/>
    <n v="52"/>
    <n v="201"/>
    <n v="1861"/>
    <n v="41"/>
    <x v="75"/>
    <x v="77"/>
    <n v="9.9506743501304935E-5"/>
    <n v="7.8163126784609304E-5"/>
    <n v="2.0446206805997353E-5"/>
    <n v="2.9691882250963689E-5"/>
    <n v="2.8590823235789534E-5"/>
    <n v="2.0309929627667856E-5"/>
    <n v="9.6073513226857158E-5"/>
    <n v="6.0589980390503794E-4"/>
    <x v="81"/>
    <x v="81"/>
  </r>
  <r>
    <x v="82"/>
    <x v="9"/>
    <x v="1"/>
    <x v="82"/>
    <n v="2202076.4870000007"/>
    <n v="2439215.9299999992"/>
    <n v="2247327.1740000006"/>
    <n v="2505383.6539999996"/>
    <n v="2664807.1129999999"/>
    <n v="2222828.6969999997"/>
    <n v="3132222.9640000006"/>
    <x v="82"/>
    <x v="82"/>
    <n v="109"/>
    <n v="96"/>
    <n v="43"/>
    <n v="57"/>
    <n v="48"/>
    <n v="51"/>
    <n v="147"/>
    <n v="1904"/>
    <n v="66"/>
    <x v="76"/>
    <x v="78"/>
    <n v="1.008477843003935E-4"/>
    <n v="4.3595215954912453E-5"/>
    <n v="1.7628615601899587E-5"/>
    <n v="2.5363463166133543E-5"/>
    <n v="1.9158742383971827E-5"/>
    <n v="1.913834579290993E-5"/>
    <n v="6.6131951687683298E-5"/>
    <n v="6.0787498906798756E-4"/>
    <x v="82"/>
    <x v="82"/>
  </r>
  <r>
    <x v="83"/>
    <x v="9"/>
    <x v="2"/>
    <x v="83"/>
    <n v="2192820.6609999998"/>
    <n v="2445659.3059999999"/>
    <n v="2264145.7240000004"/>
    <n v="2460035.4679999999"/>
    <n v="2686329.3809999996"/>
    <n v="2276056.3210000009"/>
    <n v="3193384.6749999993"/>
    <x v="83"/>
    <x v="83"/>
    <n v="121"/>
    <n v="106"/>
    <n v="44"/>
    <n v="52"/>
    <n v="72"/>
    <n v="64"/>
    <n v="193"/>
    <n v="2034"/>
    <n v="61"/>
    <x v="77"/>
    <x v="79"/>
    <n v="1.1269916476981787E-4"/>
    <n v="4.8339566424761999E-5"/>
    <n v="1.799105864502617E-5"/>
    <n v="2.2966719610314266E-5"/>
    <n v="2.9267870702098349E-5"/>
    <n v="2.3824330870466704E-5"/>
    <n v="8.4795792713602148E-5"/>
    <n v="6.3694174269812969E-4"/>
    <x v="83"/>
    <x v="83"/>
  </r>
  <r>
    <x v="84"/>
    <x v="9"/>
    <x v="3"/>
    <x v="84"/>
    <n v="2174938.8899999997"/>
    <n v="2437328.4570000004"/>
    <n v="2276317.5489999996"/>
    <n v="2404013.0389999994"/>
    <n v="2688063.9319999991"/>
    <n v="2317513.835"/>
    <n v="3259859.5860000001"/>
    <x v="84"/>
    <x v="84"/>
    <n v="126"/>
    <n v="78"/>
    <n v="40"/>
    <n v="62"/>
    <n v="46"/>
    <n v="42"/>
    <n v="187"/>
    <n v="1985"/>
    <n v="55"/>
    <x v="78"/>
    <x v="80"/>
    <n v="1.1908166094363509E-4"/>
    <n v="3.5863076594303767E-5"/>
    <n v="1.6411411389843709E-5"/>
    <n v="2.7236973166260123E-5"/>
    <n v="1.9134671590273357E-5"/>
    <n v="1.5624628380304467E-5"/>
    <n v="8.0689917434732377E-5"/>
    <n v="6.0892193287247925E-4"/>
    <x v="84"/>
    <x v="84"/>
  </r>
  <r>
    <x v="85"/>
    <x v="9"/>
    <x v="4"/>
    <x v="85"/>
    <n v="2179122.2949999999"/>
    <n v="2436429.0209999997"/>
    <n v="2308750.0830000001"/>
    <n v="2376867.6139999991"/>
    <n v="2687913.8810000005"/>
    <n v="2355534.264"/>
    <n v="3313645.4389999998"/>
    <x v="85"/>
    <x v="85"/>
    <n v="105"/>
    <n v="142"/>
    <n v="57"/>
    <n v="48"/>
    <n v="57"/>
    <n v="49"/>
    <n v="278"/>
    <n v="2136"/>
    <n v="86"/>
    <x v="79"/>
    <x v="81"/>
    <n v="9.933726885643744E-5"/>
    <n v="6.516385075120348E-5"/>
    <n v="2.3394894539798707E-5"/>
    <n v="2.079047028668802E-5"/>
    <n v="2.3981142098223741E-5"/>
    <n v="1.8229750717225449E-5"/>
    <n v="1.1801993469113044E-4"/>
    <n v="6.4460728805209992E-4"/>
    <x v="85"/>
    <x v="85"/>
  </r>
  <r>
    <x v="86"/>
    <x v="9"/>
    <x v="5"/>
    <x v="86"/>
    <n v="2211268.1559999986"/>
    <n v="2462681.6260000016"/>
    <n v="2384232.344"/>
    <n v="2392589.6850000005"/>
    <n v="2718694.2989999992"/>
    <n v="2439529.0260000001"/>
    <n v="3464609.365999999"/>
    <x v="86"/>
    <x v="86"/>
    <n v="105"/>
    <n v="150"/>
    <n v="54"/>
    <n v="57"/>
    <n v="70"/>
    <n v="52"/>
    <n v="277"/>
    <n v="2143"/>
    <n v="69"/>
    <x v="80"/>
    <x v="82"/>
    <n v="9.8515561884070157E-5"/>
    <n v="6.7834378021043641E-5"/>
    <n v="2.1927316722506771E-5"/>
    <n v="2.3907065996920307E-5"/>
    <n v="2.9257001498775575E-5"/>
    <n v="1.9126828646798151E-5"/>
    <n v="1.135465071527294E-4"/>
    <n v="6.1854015088406956E-4"/>
    <x v="86"/>
    <x v="86"/>
  </r>
  <r>
    <x v="87"/>
    <x v="9"/>
    <x v="6"/>
    <x v="87"/>
    <n v="2198721.6509999996"/>
    <n v="2437090.6689999998"/>
    <n v="2415834.3890000004"/>
    <n v="2377757.2609999999"/>
    <n v="2696890.0170000009"/>
    <n v="2485282.4359999993"/>
    <n v="3597552.9380000015"/>
    <x v="87"/>
    <x v="87"/>
    <n v="124"/>
    <n v="83"/>
    <n v="52"/>
    <n v="60"/>
    <n v="42"/>
    <n v="84"/>
    <n v="224"/>
    <n v="2271"/>
    <n v="76"/>
    <x v="81"/>
    <x v="83"/>
    <n v="1.1702688417745177E-4"/>
    <n v="3.7749207573523827E-5"/>
    <n v="2.1336916455938394E-5"/>
    <n v="2.4836139543835258E-5"/>
    <n v="1.7663703814045466E-5"/>
    <n v="3.1146987630382102E-5"/>
    <n v="9.0130601156350847E-5"/>
    <n v="6.3126242730496805E-4"/>
    <x v="87"/>
    <x v="87"/>
  </r>
  <r>
    <x v="88"/>
    <x v="9"/>
    <x v="7"/>
    <x v="88"/>
    <n v="2254578.0989999999"/>
    <n v="2475393.7519999994"/>
    <n v="2520758.426"/>
    <n v="2424178.0149999997"/>
    <n v="2737058.227"/>
    <n v="2573326.1599999997"/>
    <n v="3784942.3089999994"/>
    <x v="88"/>
    <x v="88"/>
    <n v="106"/>
    <n v="124"/>
    <n v="40"/>
    <n v="37"/>
    <n v="78"/>
    <n v="35"/>
    <n v="274"/>
    <n v="2260"/>
    <n v="64"/>
    <x v="82"/>
    <x v="84"/>
    <n v="9.7273296795366294E-5"/>
    <n v="5.4999203644796874E-5"/>
    <n v="1.6159045391337003E-5"/>
    <n v="1.467812211530023E-5"/>
    <n v="3.2175854874255189E-5"/>
    <n v="1.2787451744628156E-5"/>
    <n v="1.0647698074930386E-4"/>
    <n v="5.9710289232839148E-4"/>
    <x v="88"/>
    <x v="88"/>
  </r>
  <r>
    <x v="89"/>
    <x v="9"/>
    <x v="8"/>
    <x v="89"/>
    <n v="2274458"/>
    <n v="2477826"/>
    <n v="2588801"/>
    <n v="2452386"/>
    <n v="2739262"/>
    <n v="2635005"/>
    <n v="3909738"/>
    <x v="89"/>
    <x v="89"/>
    <n v="102"/>
    <n v="85"/>
    <n v="80"/>
    <n v="72"/>
    <n v="45"/>
    <n v="56"/>
    <n v="300"/>
    <n v="2554"/>
    <n v="44"/>
    <x v="83"/>
    <x v="85"/>
    <n v="9.2744388282564878E-5"/>
    <n v="3.7371540824231534E-5"/>
    <n v="3.2286367162181689E-5"/>
    <n v="2.7812102977401509E-5"/>
    <n v="1.8349476795251643E-5"/>
    <n v="2.0443462509245191E-5"/>
    <n v="1.1385177637234085E-4"/>
    <n v="6.5324070308547528E-4"/>
    <x v="89"/>
    <x v="89"/>
  </r>
  <r>
    <x v="90"/>
    <x v="10"/>
    <x v="0"/>
    <x v="90"/>
    <n v="1367918.9609999997"/>
    <n v="1369727.9640000002"/>
    <n v="1356453.6110000007"/>
    <n v="1442441.1719999993"/>
    <n v="1326348.2989999994"/>
    <n v="958662.86200000008"/>
    <n v="946398.88800000015"/>
    <x v="90"/>
    <x v="90"/>
    <n v="124"/>
    <n v="74"/>
    <n v="53"/>
    <n v="57"/>
    <n v="70"/>
    <n v="43"/>
    <n v="124"/>
    <n v="1168"/>
    <n v="57"/>
    <x v="84"/>
    <x v="86"/>
    <n v="1.703740567499687E-4"/>
    <n v="5.4096771892030245E-5"/>
    <n v="3.8693814679248233E-5"/>
    <n v="4.2021341192772992E-5"/>
    <n v="4.8528842186986626E-5"/>
    <n v="3.2419840273041294E-5"/>
    <n v="1.2934682766505248E-4"/>
    <n v="1.2341519150221147E-3"/>
    <x v="90"/>
    <x v="90"/>
  </r>
  <r>
    <x v="91"/>
    <x v="10"/>
    <x v="1"/>
    <x v="91"/>
    <n v="1346249.1009999996"/>
    <n v="1364814.1389999997"/>
    <n v="1312690.6660000009"/>
    <n v="1413030.4450000001"/>
    <n v="1335406.3420000002"/>
    <n v="992477.09100000013"/>
    <n v="962370.51299999957"/>
    <x v="91"/>
    <x v="91"/>
    <n v="105"/>
    <n v="66"/>
    <n v="41"/>
    <n v="48"/>
    <n v="38"/>
    <n v="60"/>
    <n v="106"/>
    <n v="1172"/>
    <n v="46"/>
    <x v="85"/>
    <x v="87"/>
    <n v="1.5337818027575227E-4"/>
    <n v="4.902510237590868E-5"/>
    <n v="3.0040720438345347E-5"/>
    <n v="3.6566116636042237E-5"/>
    <n v="2.6892555736829859E-5"/>
    <n v="4.4930144565690546E-5"/>
    <n v="1.0680347280680959E-4"/>
    <n v="1.2178261741899407E-3"/>
    <x v="91"/>
    <x v="91"/>
  </r>
  <r>
    <x v="92"/>
    <x v="10"/>
    <x v="2"/>
    <x v="92"/>
    <n v="1351738.2599999991"/>
    <n v="1368600.4659999998"/>
    <n v="1310807.3849999998"/>
    <n v="1394516.9159999988"/>
    <n v="1346240.4639999992"/>
    <n v="1019205.557"/>
    <n v="986010.10000000033"/>
    <x v="92"/>
    <x v="92"/>
    <n v="104"/>
    <n v="54"/>
    <n v="64"/>
    <n v="68"/>
    <n v="54"/>
    <n v="59"/>
    <n v="150"/>
    <n v="1173"/>
    <n v="51"/>
    <x v="85"/>
    <x v="88"/>
    <n v="1.5309125700791972E-4"/>
    <n v="3.9948562231271045E-5"/>
    <n v="4.6763099670024525E-5"/>
    <n v="5.1876424239095977E-5"/>
    <n v="3.8723087099504247E-5"/>
    <n v="4.3825751474366642E-5"/>
    <n v="1.4717345188101246E-4"/>
    <n v="1.1896429864156561E-3"/>
    <x v="92"/>
    <x v="92"/>
  </r>
  <r>
    <x v="93"/>
    <x v="10"/>
    <x v="3"/>
    <x v="93"/>
    <n v="1349868.2549999997"/>
    <n v="1364562.6910000013"/>
    <n v="1308084.1799999992"/>
    <n v="1373155.7419999994"/>
    <n v="1345170.898"/>
    <n v="1039452.2730000004"/>
    <n v="1008057.1840000001"/>
    <x v="93"/>
    <x v="93"/>
    <n v="127"/>
    <n v="70"/>
    <n v="64"/>
    <n v="60"/>
    <n v="59"/>
    <n v="63"/>
    <n v="121"/>
    <n v="1120"/>
    <n v="52"/>
    <x v="86"/>
    <x v="89"/>
    <n v="1.8989830153463843E-4"/>
    <n v="5.1856912510324958E-5"/>
    <n v="4.6901472847025054E-5"/>
    <n v="4.5868607630435553E-5"/>
    <n v="4.2966721250472712E-5"/>
    <n v="4.683419786561573E-5"/>
    <n v="1.1640746106675738E-4"/>
    <n v="1.111048081177109E-3"/>
    <x v="93"/>
    <x v="93"/>
  </r>
  <r>
    <x v="94"/>
    <x v="10"/>
    <x v="4"/>
    <x v="94"/>
    <n v="1369551.8509999998"/>
    <n v="1384401.3210000002"/>
    <n v="1312507.04"/>
    <n v="1360480.3209999995"/>
    <n v="1359641.5059999998"/>
    <n v="1076436.2519999996"/>
    <n v="1063965.2520000001"/>
    <x v="94"/>
    <x v="94"/>
    <n v="109"/>
    <n v="93"/>
    <n v="68"/>
    <n v="65"/>
    <n v="54"/>
    <n v="56"/>
    <n v="137"/>
    <n v="1157"/>
    <n v="49"/>
    <x v="87"/>
    <x v="90"/>
    <n v="1.6412423347414228E-4"/>
    <n v="6.7905424633681876E-5"/>
    <n v="4.9118704936572352E-5"/>
    <n v="4.9523543888953155E-5"/>
    <n v="3.9691864091285168E-5"/>
    <n v="4.1187327507196598E-5"/>
    <n v="1.2727181915831654E-4"/>
    <n v="1.087441528588567E-3"/>
    <x v="94"/>
    <x v="94"/>
  </r>
  <r>
    <x v="95"/>
    <x v="10"/>
    <x v="5"/>
    <x v="95"/>
    <n v="1347489.2980000002"/>
    <n v="1365894.4919999996"/>
    <n v="1306832.5249999999"/>
    <n v="1332399.8110000002"/>
    <n v="1335126.5769999996"/>
    <n v="1075293.314"/>
    <n v="1066700.2510000004"/>
    <x v="95"/>
    <x v="95"/>
    <n v="124"/>
    <n v="83"/>
    <n v="44"/>
    <n v="58"/>
    <n v="68"/>
    <n v="51"/>
    <n v="194"/>
    <n v="1133"/>
    <n v="46"/>
    <x v="88"/>
    <x v="91"/>
    <n v="1.9195050005272441E-4"/>
    <n v="6.1596036512640253E-5"/>
    <n v="3.2213322667092221E-5"/>
    <n v="4.438212157292305E-5"/>
    <n v="5.1035732246887862E-5"/>
    <n v="3.8198625417670807E-5"/>
    <n v="1.8041588976159113E-4"/>
    <n v="1.0621540577475683E-3"/>
    <x v="95"/>
    <x v="95"/>
  </r>
  <r>
    <x v="96"/>
    <x v="10"/>
    <x v="6"/>
    <x v="96"/>
    <n v="1359625.4349999998"/>
    <n v="1379047.7269999995"/>
    <n v="1322390.8870000001"/>
    <n v="1334674.2350000003"/>
    <n v="1348412.7810000004"/>
    <n v="1114712.6999999995"/>
    <n v="1131307.0189999996"/>
    <x v="96"/>
    <x v="96"/>
    <n v="89"/>
    <n v="50"/>
    <n v="50"/>
    <n v="61"/>
    <n v="66"/>
    <n v="65"/>
    <n v="170"/>
    <n v="1159"/>
    <n v="53"/>
    <x v="89"/>
    <x v="92"/>
    <n v="1.3859161549690334E-4"/>
    <n v="3.6774834239549224E-5"/>
    <n v="3.6256903239143669E-5"/>
    <n v="4.6128569547530458E-5"/>
    <n v="4.9450269038871485E-5"/>
    <n v="4.8204823416012981E-5"/>
    <n v="1.5250566356694428E-4"/>
    <n v="1.0244787493888963E-3"/>
    <x v="96"/>
    <x v="96"/>
  </r>
  <r>
    <x v="97"/>
    <x v="10"/>
    <x v="7"/>
    <x v="97"/>
    <n v="1345915.5860000004"/>
    <n v="1363238.5870000005"/>
    <n v="1317244.9220000003"/>
    <n v="1310297.7450000008"/>
    <n v="1330462.5789999997"/>
    <n v="1115034.5149999999"/>
    <n v="1158465.1590000007"/>
    <x v="97"/>
    <x v="97"/>
    <n v="105"/>
    <n v="55"/>
    <n v="55"/>
    <n v="47"/>
    <n v="52"/>
    <n v="51"/>
    <n v="194"/>
    <n v="1068"/>
    <n v="58"/>
    <x v="90"/>
    <x v="93"/>
    <n v="1.6605689835559839E-4"/>
    <n v="4.0864375576077163E-5"/>
    <n v="4.0345102115276305E-5"/>
    <n v="3.5680532310300294E-5"/>
    <n v="3.9685636488674541E-5"/>
    <n v="3.8332532462756332E-5"/>
    <n v="1.7398564563716668E-4"/>
    <n v="9.2190946935504631E-4"/>
    <x v="97"/>
    <x v="97"/>
  </r>
  <r>
    <x v="98"/>
    <x v="10"/>
    <x v="8"/>
    <x v="98"/>
    <n v="1327702"/>
    <n v="1350441"/>
    <n v="1321565"/>
    <n v="1298299"/>
    <n v="1325803"/>
    <n v="1135496"/>
    <n v="1205631"/>
    <x v="98"/>
    <x v="98"/>
    <n v="113"/>
    <n v="62"/>
    <n v="46"/>
    <n v="59"/>
    <n v="56"/>
    <n v="44"/>
    <n v="159"/>
    <n v="1117"/>
    <n v="39"/>
    <x v="91"/>
    <x v="94"/>
    <n v="1.8294173548567792E-4"/>
    <n v="4.6697225732882829E-5"/>
    <n v="3.4062946844771452E-5"/>
    <n v="4.4644039453224021E-5"/>
    <n v="4.31333614213675E-5"/>
    <n v="3.3187434332249968E-5"/>
    <n v="1.4002691334888013E-4"/>
    <n v="9.2648579872282649E-4"/>
    <x v="98"/>
    <x v="98"/>
  </r>
  <r>
    <x v="99"/>
    <x v="11"/>
    <x v="0"/>
    <x v="99"/>
    <n v="154047.16699999999"/>
    <n v="174733.16500000001"/>
    <n v="183511.85700000002"/>
    <n v="175700.70799999998"/>
    <n v="180058.22700000001"/>
    <n v="147014.962"/>
    <n v="180646.56999999998"/>
    <x v="99"/>
    <x v="99"/>
    <n v="115"/>
    <n v="64"/>
    <n v="64"/>
    <n v="39"/>
    <n v="58"/>
    <n v="37"/>
    <n v="57"/>
    <n v="231"/>
    <n v="51"/>
    <x v="92"/>
    <x v="95"/>
    <n v="1.3267076247075462E-3"/>
    <n v="4.15457169686217E-4"/>
    <n v="3.6627276796594394E-4"/>
    <n v="2.12520327773698E-4"/>
    <n v="3.3010680867603563E-4"/>
    <n v="2.0548908326193836E-4"/>
    <n v="3.8771563944627621E-4"/>
    <n v="1.2787400281112453E-3"/>
    <x v="99"/>
    <x v="99"/>
  </r>
  <r>
    <x v="100"/>
    <x v="11"/>
    <x v="1"/>
    <x v="100"/>
    <n v="162175.20699999997"/>
    <n v="180941.44699999999"/>
    <n v="179787.30600000004"/>
    <n v="179139.769"/>
    <n v="194286.103"/>
    <n v="165165.84499999997"/>
    <n v="185908.43600000002"/>
    <x v="100"/>
    <x v="100"/>
    <n v="122"/>
    <n v="65"/>
    <n v="40"/>
    <n v="45"/>
    <n v="46"/>
    <n v="48"/>
    <n v="58"/>
    <n v="230"/>
    <n v="49"/>
    <x v="93"/>
    <x v="96"/>
    <n v="1.4144530505410392E-3"/>
    <n v="4.0080109162431968E-4"/>
    <n v="2.2106598937500485E-4"/>
    <n v="2.5029575781062088E-4"/>
    <n v="2.5678273594290503E-4"/>
    <n v="2.4705832923109278E-4"/>
    <n v="3.5116219094813466E-4"/>
    <n v="1.2371681724007402E-3"/>
    <x v="100"/>
    <x v="100"/>
  </r>
  <r>
    <x v="101"/>
    <x v="11"/>
    <x v="2"/>
    <x v="101"/>
    <n v="163361.682"/>
    <n v="181829.715"/>
    <n v="183269.86200000002"/>
    <n v="177677.43799999999"/>
    <n v="192700.54499999998"/>
    <n v="170625.44500000001"/>
    <n v="191821.68999999997"/>
    <x v="101"/>
    <x v="101"/>
    <n v="76"/>
    <n v="36"/>
    <n v="53"/>
    <n v="69"/>
    <n v="60"/>
    <n v="61"/>
    <n v="47"/>
    <n v="317"/>
    <n v="53"/>
    <x v="94"/>
    <x v="97"/>
    <n v="8.7083059203119876E-4"/>
    <n v="2.2036991514325863E-4"/>
    <n v="2.9148151059907892E-4"/>
    <n v="3.7649398131810668E-4"/>
    <n v="3.3769059637161136E-4"/>
    <n v="3.1655333408631516E-4"/>
    <n v="2.7545715704946583E-4"/>
    <n v="1.6525764109366363E-3"/>
    <x v="101"/>
    <x v="101"/>
  </r>
  <r>
    <x v="102"/>
    <x v="11"/>
    <x v="3"/>
    <x v="102"/>
    <n v="163162.182"/>
    <n v="182441.715"/>
    <n v="188610.20899999997"/>
    <n v="176124.67700000003"/>
    <n v="191607.36"/>
    <n v="174620.43299999999"/>
    <n v="197109.54499999998"/>
    <x v="102"/>
    <x v="102"/>
    <n v="104"/>
    <n v="74"/>
    <n v="46"/>
    <n v="67"/>
    <n v="55"/>
    <n v="41"/>
    <n v="44"/>
    <n v="365"/>
    <n v="35"/>
    <x v="95"/>
    <x v="98"/>
    <n v="1.1766334934086632E-3"/>
    <n v="4.5353646962137341E-4"/>
    <n v="2.5213531894281965E-4"/>
    <n v="3.5522997591291578E-4"/>
    <n v="3.1227878419331319E-4"/>
    <n v="2.1397925424159074E-4"/>
    <n v="2.5197509388835384E-4"/>
    <n v="1.851762176205115E-3"/>
    <x v="102"/>
    <x v="102"/>
  </r>
  <r>
    <x v="103"/>
    <x v="11"/>
    <x v="4"/>
    <x v="103"/>
    <n v="165870.53600000002"/>
    <n v="182628.31600000002"/>
    <n v="192634.27100000001"/>
    <n v="174196.14199999999"/>
    <n v="188485.30199999997"/>
    <n v="177111.15400000001"/>
    <n v="202208.25299999997"/>
    <x v="103"/>
    <x v="103"/>
    <n v="133"/>
    <n v="70"/>
    <n v="57"/>
    <n v="53"/>
    <n v="46"/>
    <n v="43"/>
    <n v="59"/>
    <n v="389"/>
    <n v="55"/>
    <x v="96"/>
    <x v="99"/>
    <n v="1.4956586427466842E-3"/>
    <n v="4.2201587869710621E-4"/>
    <n v="3.1210932263099877E-4"/>
    <n v="2.7513276700385261E-4"/>
    <n v="2.6407014226526325E-4"/>
    <n v="2.281344993149652E-4"/>
    <n v="3.3312413514057957E-4"/>
    <n v="1.923759264168115E-3"/>
    <x v="103"/>
    <x v="103"/>
  </r>
  <r>
    <x v="104"/>
    <x v="11"/>
    <x v="5"/>
    <x v="104"/>
    <n v="168002.12400000001"/>
    <n v="186077.82000000004"/>
    <n v="199121.39999999997"/>
    <n v="174280.28600000002"/>
    <n v="184341.89500000002"/>
    <n v="177204.234"/>
    <n v="212874.065"/>
    <x v="104"/>
    <x v="104"/>
    <n v="109"/>
    <n v="50"/>
    <n v="61"/>
    <n v="53"/>
    <n v="40"/>
    <n v="41"/>
    <n v="61"/>
    <n v="374"/>
    <n v="44"/>
    <x v="97"/>
    <x v="100"/>
    <n v="1.217629133982168E-3"/>
    <n v="2.9761528491151695E-4"/>
    <n v="3.2781983365884224E-4"/>
    <n v="2.6616928165430743E-4"/>
    <n v="2.2951534518367726E-4"/>
    <n v="2.2241281614252689E-4"/>
    <n v="3.4423556719305026E-4"/>
    <n v="1.7569073057349658E-3"/>
    <x v="104"/>
    <x v="104"/>
  </r>
  <r>
    <x v="105"/>
    <x v="11"/>
    <x v="6"/>
    <x v="105"/>
    <n v="168365.158"/>
    <n v="184446.45100000003"/>
    <n v="204911.745"/>
    <n v="175432.212"/>
    <n v="181558.927"/>
    <n v="179121.21399999998"/>
    <n v="219910.65199999997"/>
    <x v="105"/>
    <x v="105"/>
    <n v="128"/>
    <n v="56"/>
    <n v="61"/>
    <n v="41"/>
    <n v="67"/>
    <n v="55"/>
    <n v="49"/>
    <n v="485"/>
    <n v="51"/>
    <x v="98"/>
    <x v="101"/>
    <n v="1.3990307078059225E-3"/>
    <n v="3.326103848635951E-4"/>
    <n v="3.3071929369896087E-4"/>
    <n v="2.0008613952313958E-4"/>
    <n v="3.8191389845782713E-4"/>
    <n v="3.0293195112350492E-4"/>
    <n v="2.7355777077303644E-4"/>
    <n v="2.2054411443425672E-3"/>
    <x v="105"/>
    <x v="105"/>
  </r>
  <r>
    <x v="106"/>
    <x v="11"/>
    <x v="7"/>
    <x v="106"/>
    <n v="167987.815"/>
    <n v="180209.18800000002"/>
    <n v="203187.95700000002"/>
    <n v="176254.22400000002"/>
    <n v="181785.24799999996"/>
    <n v="184036.68400000001"/>
    <n v="228155.08800000002"/>
    <x v="106"/>
    <x v="106"/>
    <n v="107"/>
    <n v="51"/>
    <n v="51"/>
    <n v="58"/>
    <n v="45"/>
    <n v="54"/>
    <n v="69"/>
    <n v="439"/>
    <n v="48"/>
    <x v="99"/>
    <x v="102"/>
    <n v="1.1610424720404152E-3"/>
    <n v="3.0359344813193743E-4"/>
    <n v="2.8300443815328655E-4"/>
    <n v="2.8544998855419365E-4"/>
    <n v="2.5531303011495481E-4"/>
    <n v="2.970538071384099E-4"/>
    <n v="3.7492525131565618E-4"/>
    <n v="1.9241297831587257E-3"/>
    <x v="106"/>
    <x v="106"/>
  </r>
  <r>
    <x v="107"/>
    <x v="11"/>
    <x v="8"/>
    <x v="107"/>
    <n v="168638"/>
    <n v="177283"/>
    <n v="205405"/>
    <n v="177403"/>
    <n v="179765"/>
    <n v="183621"/>
    <n v="238126"/>
    <x v="107"/>
    <x v="107"/>
    <n v="89"/>
    <n v="48"/>
    <n v="76"/>
    <n v="56"/>
    <n v="57"/>
    <n v="45"/>
    <n v="58"/>
    <n v="553"/>
    <n v="50"/>
    <x v="100"/>
    <x v="103"/>
    <n v="9.7356071627815392E-4"/>
    <n v="2.8463335665745564E-4"/>
    <n v="4.2869310650203349E-4"/>
    <n v="2.726321170370731E-4"/>
    <n v="3.2130234550712219E-4"/>
    <n v="2.5032681556476512E-4"/>
    <n v="3.1586801073951238E-4"/>
    <n v="2.3222999588453173E-3"/>
    <x v="107"/>
    <x v="107"/>
  </r>
  <r>
    <x v="108"/>
    <x v="12"/>
    <x v="0"/>
    <x v="108"/>
    <n v="219654.72199999998"/>
    <n v="226820.76600000003"/>
    <n v="198791.48699999994"/>
    <n v="190729.63400000005"/>
    <n v="201623.93400000007"/>
    <n v="158520.40900000004"/>
    <n v="174379.39300000004"/>
    <x v="108"/>
    <x v="108"/>
    <n v="112"/>
    <n v="43"/>
    <n v="76"/>
    <n v="50"/>
    <n v="49"/>
    <n v="61"/>
    <n v="56"/>
    <n v="148"/>
    <n v="61"/>
    <x v="9"/>
    <x v="104"/>
    <n v="9.4667979069146529E-4"/>
    <n v="1.9576178289488355E-4"/>
    <n v="3.3506632280749809E-4"/>
    <n v="2.5151982489069071E-4"/>
    <n v="2.5690816352114419E-4"/>
    <n v="3.0254344704929711E-4"/>
    <n v="3.5326681500045832E-4"/>
    <n v="8.4872413794902918E-4"/>
    <x v="108"/>
    <x v="108"/>
  </r>
  <r>
    <x v="109"/>
    <x v="12"/>
    <x v="1"/>
    <x v="109"/>
    <n v="226985.93000000002"/>
    <n v="221152.67499999999"/>
    <n v="198668.28800000006"/>
    <n v="189624.17400000003"/>
    <n v="203261.524"/>
    <n v="165030.50300000006"/>
    <n v="177896.86999999997"/>
    <x v="109"/>
    <x v="109"/>
    <n v="109"/>
    <n v="61"/>
    <n v="49"/>
    <n v="69"/>
    <n v="57"/>
    <n v="57"/>
    <n v="63"/>
    <n v="199"/>
    <n v="47"/>
    <x v="101"/>
    <x v="105"/>
    <n v="9.2740915820968095E-4"/>
    <n v="2.6873912405055237E-4"/>
    <n v="2.2156639072984309E-4"/>
    <n v="3.4731260179782686E-4"/>
    <n v="3.0059458558274321E-4"/>
    <n v="2.8042690460197472E-4"/>
    <n v="3.8174760941012207E-4"/>
    <n v="1.1186256396753919E-3"/>
    <x v="109"/>
    <x v="109"/>
  </r>
  <r>
    <x v="110"/>
    <x v="12"/>
    <x v="2"/>
    <x v="110"/>
    <n v="230983.96400000001"/>
    <n v="222542.09299999999"/>
    <n v="203342.0260000001"/>
    <n v="190115.88499999995"/>
    <n v="204605.45599999998"/>
    <n v="172728.52600000004"/>
    <n v="186788.20300000007"/>
    <x v="110"/>
    <x v="110"/>
    <n v="105"/>
    <n v="74"/>
    <n v="67"/>
    <n v="64"/>
    <n v="63"/>
    <n v="65"/>
    <n v="54"/>
    <n v="213"/>
    <n v="35"/>
    <x v="67"/>
    <x v="106"/>
    <n v="8.8836053528544795E-4"/>
    <n v="3.2036856030403908E-4"/>
    <n v="3.0106663910993236E-4"/>
    <n v="3.1474064294018578E-4"/>
    <n v="3.3137683366121675E-4"/>
    <n v="3.1768458803952917E-4"/>
    <n v="3.1262931057490751E-4"/>
    <n v="1.1403289746301586E-3"/>
    <x v="110"/>
    <x v="110"/>
  </r>
  <r>
    <x v="111"/>
    <x v="12"/>
    <x v="3"/>
    <x v="111"/>
    <n v="232694.77499999999"/>
    <n v="223084.11000000002"/>
    <n v="205227.49300000005"/>
    <n v="188570.15499999994"/>
    <n v="202336.63400000005"/>
    <n v="176453.93300000005"/>
    <n v="191302.495"/>
    <x v="111"/>
    <x v="111"/>
    <n v="89"/>
    <n v="50"/>
    <n v="57"/>
    <n v="64"/>
    <n v="41"/>
    <n v="68"/>
    <n v="44"/>
    <n v="169"/>
    <n v="51"/>
    <x v="73"/>
    <x v="15"/>
    <n v="7.5447073928502353E-4"/>
    <n v="2.1487375468572513E-4"/>
    <n v="2.5550900958387396E-4"/>
    <n v="3.1184905620807823E-4"/>
    <n v="2.1742571087137312E-4"/>
    <n v="3.3607359505644432E-4"/>
    <n v="2.4935686755137379E-4"/>
    <n v="8.8341764700977893E-4"/>
    <x v="111"/>
    <x v="111"/>
  </r>
  <r>
    <x v="112"/>
    <x v="12"/>
    <x v="4"/>
    <x v="112"/>
    <n v="237208.43499999997"/>
    <n v="222510.21500000003"/>
    <n v="208266.16099999999"/>
    <n v="191229.177"/>
    <n v="200453.41300000006"/>
    <n v="181315.43100000001"/>
    <n v="195739.24599999998"/>
    <x v="112"/>
    <x v="112"/>
    <n v="109"/>
    <n v="56"/>
    <n v="64"/>
    <n v="56"/>
    <n v="46"/>
    <n v="51"/>
    <n v="56"/>
    <n v="219"/>
    <n v="56"/>
    <x v="102"/>
    <x v="107"/>
    <n v="9.3013817501258022E-4"/>
    <n v="2.360792945664011E-4"/>
    <n v="2.8762724443909233E-4"/>
    <n v="2.6888669638463255E-4"/>
    <n v="2.4054906642201362E-4"/>
    <n v="2.5442320605436626E-4"/>
    <n v="3.0885402136567183E-4"/>
    <n v="1.1188354122913093E-3"/>
    <x v="112"/>
    <x v="112"/>
  </r>
  <r>
    <x v="113"/>
    <x v="12"/>
    <x v="5"/>
    <x v="113"/>
    <n v="220453.24700000003"/>
    <n v="199613.28599999996"/>
    <n v="195363.09799999997"/>
    <n v="180904.51199999996"/>
    <n v="184813.79800000001"/>
    <n v="171175.413"/>
    <n v="189451.18099999998"/>
    <x v="113"/>
    <x v="113"/>
    <n v="88"/>
    <n v="68"/>
    <n v="63"/>
    <n v="52"/>
    <n v="50"/>
    <n v="67"/>
    <n v="46"/>
    <n v="182"/>
    <n v="50"/>
    <x v="13"/>
    <x v="108"/>
    <n v="8.3566292574877553E-4"/>
    <n v="3.0845542501807647E-4"/>
    <n v="3.1561025451983199E-4"/>
    <n v="2.6617104526055382E-4"/>
    <n v="2.7638890510370474E-4"/>
    <n v="3.6252704465280236E-4"/>
    <n v="2.6873018264603221E-4"/>
    <n v="9.6066965135466751E-4"/>
    <x v="113"/>
    <x v="113"/>
  </r>
  <r>
    <x v="114"/>
    <x v="12"/>
    <x v="6"/>
    <x v="114"/>
    <n v="223634.64700000003"/>
    <n v="210738.19999999995"/>
    <n v="199795.44199999998"/>
    <n v="185526.41"/>
    <n v="186597.00000000006"/>
    <n v="175739.3249999999"/>
    <n v="195342.87899999996"/>
    <x v="114"/>
    <x v="114"/>
    <n v="99"/>
    <n v="42"/>
    <n v="55"/>
    <n v="53"/>
    <n v="51"/>
    <n v="63"/>
    <n v="29"/>
    <n v="190"/>
    <n v="58"/>
    <x v="103"/>
    <x v="72"/>
    <n v="9.3356261128137012E-4"/>
    <n v="1.8780631965314388E-4"/>
    <n v="2.6098732930242361E-4"/>
    <n v="2.6527131685016121E-4"/>
    <n v="2.7489347742997881E-4"/>
    <n v="3.3762600684898459E-4"/>
    <n v="1.6501713546470043E-4"/>
    <n v="9.7264871375219179E-4"/>
    <x v="114"/>
    <x v="114"/>
  </r>
  <r>
    <x v="115"/>
    <x v="12"/>
    <x v="7"/>
    <x v="115"/>
    <n v="226209.63500000001"/>
    <n v="210922.47399999996"/>
    <n v="198792.23300000004"/>
    <n v="185114.62699999998"/>
    <n v="181877.149"/>
    <n v="180223.478"/>
    <n v="209266.17399999994"/>
    <x v="115"/>
    <x v="115"/>
    <n v="122"/>
    <n v="45"/>
    <n v="59"/>
    <n v="56"/>
    <n v="53"/>
    <n v="55"/>
    <n v="53"/>
    <n v="191"/>
    <n v="51"/>
    <x v="104"/>
    <x v="109"/>
    <n v="1.1626941758837977E-3"/>
    <n v="1.9893051858732718E-4"/>
    <n v="2.797236296403389E-4"/>
    <n v="2.8170114674450075E-4"/>
    <n v="2.8630908782805158E-4"/>
    <n v="3.0240192515883343E-4"/>
    <n v="2.9407933188371825E-4"/>
    <n v="9.1271320323369626E-4"/>
    <x v="115"/>
    <x v="115"/>
  </r>
  <r>
    <x v="116"/>
    <x v="12"/>
    <x v="8"/>
    <x v="116"/>
    <n v="219883"/>
    <n v="202076"/>
    <n v="197089"/>
    <n v="185100"/>
    <n v="180146"/>
    <n v="179283"/>
    <n v="213704"/>
    <x v="116"/>
    <x v="116"/>
    <n v="94"/>
    <n v="47"/>
    <n v="62"/>
    <n v="57"/>
    <n v="54"/>
    <n v="57"/>
    <n v="46"/>
    <n v="209"/>
    <n v="51"/>
    <x v="105"/>
    <x v="74"/>
    <n v="9.3882646691635457E-4"/>
    <n v="2.137500397938904E-4"/>
    <n v="3.0681525762584372E-4"/>
    <n v="2.8920944344940612E-4"/>
    <n v="2.9173419773095626E-4"/>
    <n v="3.1641002298135959E-4"/>
    <n v="2.5657758962087873E-4"/>
    <n v="9.7798824542357659E-4"/>
    <x v="116"/>
    <x v="116"/>
  </r>
  <r>
    <x v="117"/>
    <x v="13"/>
    <x v="0"/>
    <x v="117"/>
    <n v="1754655.1490000009"/>
    <n v="1830364.514"/>
    <n v="1758476.6700000009"/>
    <n v="1816055.436"/>
    <n v="1851699.4279999991"/>
    <n v="1329711.6629999999"/>
    <n v="1551158.4959999993"/>
    <x v="117"/>
    <x v="117"/>
    <n v="116"/>
    <n v="101"/>
    <n v="44"/>
    <n v="31"/>
    <n v="77"/>
    <n v="52"/>
    <n v="173"/>
    <n v="2006"/>
    <n v="54"/>
    <x v="106"/>
    <x v="110"/>
    <n v="1.3002859472277778E-4"/>
    <n v="5.7561168106200875E-5"/>
    <n v="2.4038927581612851E-5"/>
    <n v="1.7628894672796532E-5"/>
    <n v="4.2399586749178953E-5"/>
    <n v="2.80823114236011E-5"/>
    <n v="1.3010339370092447E-4"/>
    <n v="1.2932269688577336E-3"/>
    <x v="117"/>
    <x v="117"/>
  </r>
  <r>
    <x v="118"/>
    <x v="13"/>
    <x v="1"/>
    <x v="118"/>
    <n v="1740059.4860000007"/>
    <n v="1802677.9820000001"/>
    <n v="1752223.878"/>
    <n v="1774117.5290000001"/>
    <n v="1848952.3939999999"/>
    <n v="1384642.5249999999"/>
    <n v="1556220.4290000007"/>
    <x v="118"/>
    <x v="118"/>
    <n v="109"/>
    <n v="81"/>
    <n v="41"/>
    <n v="41"/>
    <n v="55"/>
    <n v="58"/>
    <n v="152"/>
    <n v="1912"/>
    <n v="50"/>
    <x v="107"/>
    <x v="111"/>
    <n v="1.2913893515649962E-4"/>
    <n v="4.655013271195716E-5"/>
    <n v="2.2743940076592114E-5"/>
    <n v="2.3398836481327759E-5"/>
    <n v="3.1001328322933216E-5"/>
    <n v="3.1369114850233406E-5"/>
    <n v="1.0977562602304159E-4"/>
    <n v="1.2286177230230919E-3"/>
    <x v="118"/>
    <x v="118"/>
  </r>
  <r>
    <x v="119"/>
    <x v="13"/>
    <x v="2"/>
    <x v="119"/>
    <n v="1716811.7340000004"/>
    <n v="1778455.6140000005"/>
    <n v="1742987.8100000003"/>
    <n v="1728847.8560000001"/>
    <n v="1829258.47"/>
    <n v="1407394.169"/>
    <n v="1559619.9860000005"/>
    <x v="119"/>
    <x v="119"/>
    <n v="85"/>
    <n v="75"/>
    <n v="41"/>
    <n v="57"/>
    <n v="68"/>
    <n v="58"/>
    <n v="201"/>
    <n v="2049"/>
    <n v="47"/>
    <x v="108"/>
    <x v="112"/>
    <n v="1.0280267883414014E-4"/>
    <n v="4.36856287236909E-5"/>
    <n v="2.3053710015165996E-5"/>
    <n v="3.2702466232394359E-5"/>
    <n v="3.9332553043348885E-5"/>
    <n v="3.170683692392579E-5"/>
    <n v="1.4281713284546087E-4"/>
    <n v="1.3137815739686215E-3"/>
    <x v="119"/>
    <x v="119"/>
  </r>
  <r>
    <x v="120"/>
    <x v="13"/>
    <x v="3"/>
    <x v="120"/>
    <n v="1714163.3160000001"/>
    <n v="1784606.7199999997"/>
    <n v="1761955.9519999989"/>
    <n v="1715035.9189999993"/>
    <n v="1834098.66"/>
    <n v="1460640.2519999999"/>
    <n v="1601625.2590000005"/>
    <x v="120"/>
    <x v="120"/>
    <n v="133"/>
    <n v="69"/>
    <n v="67"/>
    <n v="69"/>
    <n v="64"/>
    <n v="73"/>
    <n v="185"/>
    <n v="1983"/>
    <n v="53"/>
    <x v="109"/>
    <x v="113"/>
    <n v="1.6089190536613935E-4"/>
    <n v="4.0252874014951789E-5"/>
    <n v="3.7543285727401052E-5"/>
    <n v="3.9161024384110169E-5"/>
    <n v="3.7317002688385107E-5"/>
    <n v="3.9801566618013889E-5"/>
    <n v="1.2665678612285705E-4"/>
    <n v="1.2381173366597107E-3"/>
    <x v="120"/>
    <x v="120"/>
  </r>
  <r>
    <x v="121"/>
    <x v="13"/>
    <x v="4"/>
    <x v="121"/>
    <n v="1691815.5800000008"/>
    <n v="1759587.8980000003"/>
    <n v="1750182.378"/>
    <n v="1677345.1140000003"/>
    <n v="1800864.3629999997"/>
    <n v="1480883.2480000001"/>
    <n v="1605856.5230000003"/>
    <x v="121"/>
    <x v="121"/>
    <n v="100"/>
    <n v="61"/>
    <n v="59"/>
    <n v="60"/>
    <n v="43"/>
    <n v="51"/>
    <n v="175"/>
    <n v="2122"/>
    <n v="71"/>
    <x v="110"/>
    <x v="114"/>
    <n v="1.2387527475257216E-4"/>
    <n v="3.6055939383180272E-5"/>
    <n v="3.3530578419561277E-5"/>
    <n v="3.4282141538051754E-5"/>
    <n v="2.5635749996288477E-5"/>
    <n v="2.8319734149795052E-5"/>
    <n v="1.1817271904206183E-4"/>
    <n v="1.3214131957665558E-3"/>
    <x v="121"/>
    <x v="121"/>
  </r>
  <r>
    <x v="122"/>
    <x v="13"/>
    <x v="5"/>
    <x v="122"/>
    <n v="1670056.9570000011"/>
    <n v="1753712.7280000001"/>
    <n v="1748553.7829999987"/>
    <n v="1662813.6840000001"/>
    <n v="1774318.7560000003"/>
    <n v="1520083.8749999993"/>
    <n v="1630702.0300000005"/>
    <x v="122"/>
    <x v="122"/>
    <n v="97"/>
    <n v="92"/>
    <n v="58"/>
    <n v="34"/>
    <n v="60"/>
    <n v="67"/>
    <n v="188"/>
    <n v="2125"/>
    <n v="54"/>
    <x v="110"/>
    <x v="115"/>
    <n v="1.2240796759165014E-4"/>
    <n v="5.5087941530607293E-5"/>
    <n v="3.3072691481315401E-5"/>
    <n v="1.9444640668510697E-5"/>
    <n v="3.608341726877441E-5"/>
    <n v="3.776097151283227E-5"/>
    <n v="1.2367738589424881E-4"/>
    <n v="1.3031197367185466E-3"/>
    <x v="122"/>
    <x v="122"/>
  </r>
  <r>
    <x v="123"/>
    <x v="13"/>
    <x v="6"/>
    <x v="123"/>
    <n v="1655938.2409999997"/>
    <n v="1736609.4839999995"/>
    <n v="1740169.8979999996"/>
    <n v="1646411.6740000003"/>
    <n v="1745745.8629999997"/>
    <n v="1536681.9429999997"/>
    <n v="1667285.6800000006"/>
    <x v="123"/>
    <x v="123"/>
    <n v="93"/>
    <n v="83"/>
    <n v="55"/>
    <n v="50"/>
    <n v="63"/>
    <n v="44"/>
    <n v="191"/>
    <n v="1997"/>
    <n v="67"/>
    <x v="111"/>
    <x v="116"/>
    <n v="1.1898050517855932E-4"/>
    <n v="5.0122642224795397E-5"/>
    <n v="3.167090846084543E-5"/>
    <n v="2.8732826638057391E-5"/>
    <n v="3.8265034799552807E-5"/>
    <n v="2.5204126747513883E-5"/>
    <n v="1.2429377521487543E-4"/>
    <n v="1.1977551441574184E-3"/>
    <x v="123"/>
    <x v="123"/>
  </r>
  <r>
    <x v="124"/>
    <x v="13"/>
    <x v="7"/>
    <x v="124"/>
    <n v="1644562.8130000003"/>
    <n v="1735615.416"/>
    <n v="1747801.6150000005"/>
    <n v="1641331.571"/>
    <n v="1738312.4190000005"/>
    <n v="1584310.5069999998"/>
    <n v="1741843.0749999995"/>
    <x v="124"/>
    <x v="124"/>
    <n v="100"/>
    <n v="84"/>
    <n v="52"/>
    <n v="51"/>
    <n v="73"/>
    <n v="61"/>
    <n v="216"/>
    <n v="1799"/>
    <n v="73"/>
    <x v="112"/>
    <x v="117"/>
    <n v="1.2884572785492172E-4"/>
    <n v="5.1077404484640977E-5"/>
    <n v="2.9960554348982575E-5"/>
    <n v="2.9179513030716582E-5"/>
    <n v="4.4476083498183071E-5"/>
    <n v="3.5091505608118185E-5"/>
    <n v="1.3633691062808816E-4"/>
    <n v="1.0328140495664345E-3"/>
    <x v="124"/>
    <x v="124"/>
  </r>
  <r>
    <x v="125"/>
    <x v="13"/>
    <x v="8"/>
    <x v="125"/>
    <n v="1614338"/>
    <n v="1703933"/>
    <n v="1742744"/>
    <n v="1619739"/>
    <n v="1688402"/>
    <n v="1581940"/>
    <n v="1773763"/>
    <x v="125"/>
    <x v="125"/>
    <n v="122"/>
    <n v="67"/>
    <n v="79"/>
    <n v="42"/>
    <n v="57"/>
    <n v="86"/>
    <n v="209"/>
    <n v="2026"/>
    <n v="50"/>
    <x v="113"/>
    <x v="118"/>
    <n v="1.5920616153944529E-4"/>
    <n v="4.1503080519692902E-5"/>
    <n v="4.6363325318542453E-5"/>
    <n v="2.4099925175470408E-5"/>
    <n v="3.5190854822906653E-5"/>
    <n v="5.0935736868352441E-5"/>
    <n v="1.3211626231083353E-4"/>
    <n v="1.1422044545973729E-3"/>
    <x v="125"/>
    <x v="125"/>
  </r>
  <r>
    <x v="126"/>
    <x v="14"/>
    <x v="0"/>
    <x v="126"/>
    <n v="872152.48199999996"/>
    <n v="908840.45299999986"/>
    <n v="827150.11599999992"/>
    <n v="879121.60200000019"/>
    <n v="924322.82299999986"/>
    <n v="687855.61800000037"/>
    <n v="798519.55799999996"/>
    <x v="126"/>
    <x v="126"/>
    <n v="125"/>
    <n v="54"/>
    <n v="54"/>
    <n v="46"/>
    <n v="49"/>
    <n v="48"/>
    <n v="66"/>
    <n v="959"/>
    <n v="58"/>
    <x v="114"/>
    <x v="119"/>
    <n v="2.8332265652679216E-4"/>
    <n v="6.1915778621839657E-5"/>
    <n v="5.9416369310752947E-5"/>
    <n v="5.5612638032925093E-5"/>
    <n v="5.5737454168484862E-5"/>
    <n v="5.1929908908026612E-5"/>
    <n v="9.5950368468168806E-5"/>
    <n v="1.2009724625930828E-3"/>
    <x v="126"/>
    <x v="126"/>
  </r>
  <r>
    <x v="127"/>
    <x v="14"/>
    <x v="1"/>
    <x v="127"/>
    <n v="892279.24599999969"/>
    <n v="925144.25400000042"/>
    <n v="821683.98299999977"/>
    <n v="867670.94899999991"/>
    <n v="937873.24199999974"/>
    <n v="722547.61300000024"/>
    <n v="816965.27400000056"/>
    <x v="127"/>
    <x v="127"/>
    <n v="97"/>
    <n v="54"/>
    <n v="53"/>
    <n v="55"/>
    <n v="39"/>
    <n v="49"/>
    <n v="94"/>
    <n v="978"/>
    <n v="58"/>
    <x v="115"/>
    <x v="120"/>
    <n v="2.2338870481442108E-4"/>
    <n v="6.0519170699169238E-5"/>
    <n v="5.7288363161578884E-5"/>
    <n v="6.6935709029148757E-5"/>
    <n v="4.4947914926675737E-5"/>
    <n v="5.2245866291598513E-5"/>
    <n v="1.3009523290750941E-4"/>
    <n v="1.1971133059445061E-3"/>
    <x v="127"/>
    <x v="127"/>
  </r>
  <r>
    <x v="128"/>
    <x v="14"/>
    <x v="2"/>
    <x v="128"/>
    <n v="846918.71800000011"/>
    <n v="886187.56499999983"/>
    <n v="786823.8559999998"/>
    <n v="811199.49900000019"/>
    <n v="889629.853"/>
    <n v="707830.05599999963"/>
    <n v="782863.51899999985"/>
    <x v="128"/>
    <x v="128"/>
    <n v="73"/>
    <n v="54"/>
    <n v="27"/>
    <n v="61"/>
    <n v="39"/>
    <n v="60"/>
    <n v="49"/>
    <n v="812"/>
    <n v="50"/>
    <x v="116"/>
    <x v="121"/>
    <n v="1.7661675845629131E-4"/>
    <n v="6.3760546144878087E-5"/>
    <n v="3.0467590684371659E-5"/>
    <n v="7.7526881696378074E-5"/>
    <n v="4.8076952769419782E-5"/>
    <n v="6.7443779902021786E-5"/>
    <n v="6.9225656052107553E-5"/>
    <n v="1.0372178295358788E-3"/>
    <x v="128"/>
    <x v="128"/>
  </r>
  <r>
    <x v="129"/>
    <x v="14"/>
    <x v="3"/>
    <x v="129"/>
    <n v="853588.74799999991"/>
    <n v="894392.93499999959"/>
    <n v="794058.03600000008"/>
    <n v="805505.14800000016"/>
    <n v="893335.89199999999"/>
    <n v="734396.83000000019"/>
    <n v="806244.01600000006"/>
    <x v="129"/>
    <x v="129"/>
    <n v="92"/>
    <n v="54"/>
    <n v="57"/>
    <n v="56"/>
    <n v="57"/>
    <n v="52"/>
    <n v="60"/>
    <n v="796"/>
    <n v="60"/>
    <x v="117"/>
    <x v="122"/>
    <n v="2.2264458599310618E-4"/>
    <n v="6.3262314699584119E-5"/>
    <n v="6.3730378192220435E-5"/>
    <n v="7.0523812443351421E-5"/>
    <n v="7.0763048680105994E-5"/>
    <n v="5.8208788503484866E-5"/>
    <n v="8.1699699057796843E-5"/>
    <n v="9.8729414941791022E-4"/>
    <x v="129"/>
    <x v="129"/>
  </r>
  <r>
    <x v="130"/>
    <x v="14"/>
    <x v="4"/>
    <x v="130"/>
    <n v="866321.63699999999"/>
    <n v="904894.23899999959"/>
    <n v="808611.04399999999"/>
    <n v="808147.03000000014"/>
    <n v="897186.87599999981"/>
    <n v="766856.53899999976"/>
    <n v="831703.03299999982"/>
    <x v="130"/>
    <x v="130"/>
    <n v="123"/>
    <n v="64"/>
    <n v="33"/>
    <n v="54"/>
    <n v="70"/>
    <n v="41"/>
    <n v="90"/>
    <n v="904"/>
    <n v="61"/>
    <x v="118"/>
    <x v="123"/>
    <n v="2.9701425048294511E-4"/>
    <n v="7.387556453239088E-5"/>
    <n v="3.6468350197994813E-5"/>
    <n v="6.6781180396541804E-5"/>
    <n v="8.6617901695437759E-5"/>
    <n v="4.5698394723286177E-5"/>
    <n v="1.1736223846687448E-4"/>
    <n v="1.0869264198054213E-3"/>
    <x v="130"/>
    <x v="130"/>
  </r>
  <r>
    <x v="131"/>
    <x v="14"/>
    <x v="5"/>
    <x v="131"/>
    <n v="852576.25300000003"/>
    <n v="895011.66000000027"/>
    <n v="798814.64"/>
    <n v="790157.45499999996"/>
    <n v="870696.7969999999"/>
    <n v="770242.11899999995"/>
    <n v="844157.80000000028"/>
    <x v="131"/>
    <x v="131"/>
    <n v="111"/>
    <n v="53"/>
    <n v="35"/>
    <n v="56"/>
    <n v="60"/>
    <n v="51"/>
    <n v="106"/>
    <n v="824"/>
    <n v="77"/>
    <x v="119"/>
    <x v="124"/>
    <n v="2.7355607369649898E-4"/>
    <n v="6.2164527587422721E-5"/>
    <n v="3.9105635785795226E-5"/>
    <n v="7.0103872908488509E-5"/>
    <n v="7.5934232627090763E-5"/>
    <n v="5.8573776974626913E-5"/>
    <n v="1.3761906468789199E-4"/>
    <n v="9.7612081532623375E-4"/>
    <x v="131"/>
    <x v="131"/>
  </r>
  <r>
    <x v="132"/>
    <x v="14"/>
    <x v="6"/>
    <x v="132"/>
    <n v="828865.60799999989"/>
    <n v="877061.92500000051"/>
    <n v="787858.25699999952"/>
    <n v="768474.26499999978"/>
    <n v="835815.71299999999"/>
    <n v="763172.51500000013"/>
    <n v="834075.39500000002"/>
    <x v="132"/>
    <x v="132"/>
    <n v="97"/>
    <n v="42"/>
    <n v="47"/>
    <n v="71"/>
    <n v="46"/>
    <n v="69"/>
    <n v="76"/>
    <n v="866"/>
    <n v="54"/>
    <x v="120"/>
    <x v="125"/>
    <n v="2.4789937227789877E-4"/>
    <n v="5.0671664494975649E-5"/>
    <n v="5.3588006342881633E-5"/>
    <n v="9.0117732941396396E-5"/>
    <n v="5.9858868533483051E-5"/>
    <n v="8.2554083306639157E-5"/>
    <n v="9.9584299101756818E-5"/>
    <n v="1.0382754427134251E-3"/>
    <x v="132"/>
    <x v="132"/>
  </r>
  <r>
    <x v="133"/>
    <x v="14"/>
    <x v="7"/>
    <x v="133"/>
    <n v="839684.39200000023"/>
    <n v="891564.85600000003"/>
    <n v="799134.44100000022"/>
    <n v="773398.85800000012"/>
    <n v="834289.51099999971"/>
    <n v="788220.93499999982"/>
    <n v="883020.91400000022"/>
    <x v="133"/>
    <x v="133"/>
    <n v="115"/>
    <n v="53"/>
    <n v="56"/>
    <n v="45"/>
    <n v="51"/>
    <n v="44"/>
    <n v="97"/>
    <n v="770"/>
    <n v="35"/>
    <x v="116"/>
    <x v="126"/>
    <n v="2.890838063406365E-4"/>
    <n v="6.3118953388858502E-5"/>
    <n v="6.2810910079210211E-5"/>
    <n v="5.6310925535494458E-5"/>
    <n v="6.594268852670066E-5"/>
    <n v="5.2739486017582229E-5"/>
    <n v="1.2306194328624376E-4"/>
    <n v="8.7200652645017624E-4"/>
    <x v="133"/>
    <x v="133"/>
  </r>
  <r>
    <x v="134"/>
    <x v="14"/>
    <x v="8"/>
    <x v="134"/>
    <n v="859406"/>
    <n v="916908"/>
    <n v="829718"/>
    <n v="797478"/>
    <n v="847709"/>
    <n v="826237"/>
    <n v="940248"/>
    <x v="134"/>
    <x v="134"/>
    <n v="94"/>
    <n v="70"/>
    <n v="59"/>
    <n v="52"/>
    <n v="62"/>
    <n v="52"/>
    <n v="84"/>
    <n v="887"/>
    <n v="58"/>
    <x v="121"/>
    <x v="127"/>
    <n v="2.3114507796228402E-4"/>
    <n v="8.1451607272930377E-5"/>
    <n v="6.4346695633585928E-5"/>
    <n v="6.2671895752532787E-5"/>
    <n v="7.7745091400640523E-5"/>
    <n v="6.134180479386204E-5"/>
    <n v="1.0166574481655989E-4"/>
    <n v="9.4336813266287188E-4"/>
    <x v="134"/>
    <x v="134"/>
  </r>
  <r>
    <x v="135"/>
    <x v="15"/>
    <x v="0"/>
    <x v="135"/>
    <n v="381483.93799999991"/>
    <n v="440273.24699999992"/>
    <n v="351004.32199999993"/>
    <n v="380666.61199999991"/>
    <n v="432370.63299999991"/>
    <n v="326577.6069999999"/>
    <n v="431457.27400000009"/>
    <x v="135"/>
    <x v="135"/>
    <n v="120"/>
    <n v="55"/>
    <n v="74"/>
    <n v="56"/>
    <n v="53"/>
    <n v="50"/>
    <n v="75"/>
    <n v="558"/>
    <n v="51"/>
    <x v="21"/>
    <x v="128"/>
    <n v="6.1578828197183535E-4"/>
    <n v="1.4417382888608015E-4"/>
    <n v="1.6807743941798039E-4"/>
    <n v="1.5954219503884061E-4"/>
    <n v="1.3922944206097069E-4"/>
    <n v="1.1564152646787186E-4"/>
    <n v="2.2965444780174418E-4"/>
    <n v="1.2932914418775099E-3"/>
    <x v="135"/>
    <x v="135"/>
  </r>
  <r>
    <x v="136"/>
    <x v="15"/>
    <x v="1"/>
    <x v="136"/>
    <n v="383130.47200000007"/>
    <n v="421090.40799999994"/>
    <n v="356427.26500000001"/>
    <n v="364477.2519999998"/>
    <n v="422553.109"/>
    <n v="335156.57500000007"/>
    <n v="426239.08000000007"/>
    <x v="136"/>
    <x v="136"/>
    <n v="131"/>
    <n v="53"/>
    <n v="49"/>
    <n v="48"/>
    <n v="67"/>
    <n v="51"/>
    <n v="77"/>
    <n v="514"/>
    <n v="61"/>
    <x v="122"/>
    <x v="129"/>
    <n v="6.8821175739915629E-4"/>
    <n v="1.3833407643963123E-4"/>
    <n v="1.1636455988805142E-4"/>
    <n v="1.3466983228682013E-4"/>
    <n v="1.8382491536124738E-4"/>
    <n v="1.2069488760997378E-4"/>
    <n v="2.2974336696214294E-4"/>
    <n v="1.2058959962094511E-3"/>
    <x v="136"/>
    <x v="136"/>
  </r>
  <r>
    <x v="137"/>
    <x v="15"/>
    <x v="2"/>
    <x v="137"/>
    <n v="373941.17599999998"/>
    <n v="408814.84899999993"/>
    <n v="356161.38099999999"/>
    <n v="349038.05200000008"/>
    <n v="409142.79700000002"/>
    <n v="337858.23800000001"/>
    <n v="417420.43500000006"/>
    <x v="137"/>
    <x v="137"/>
    <n v="115"/>
    <n v="48"/>
    <n v="52"/>
    <n v="65"/>
    <n v="61"/>
    <n v="35"/>
    <n v="50"/>
    <n v="571"/>
    <n v="65"/>
    <x v="123"/>
    <x v="130"/>
    <n v="6.1545184001583102E-4"/>
    <n v="1.2836243527243976E-4"/>
    <n v="1.271969453340478E-4"/>
    <n v="1.8250153853710489E-4"/>
    <n v="1.747660452792121E-4"/>
    <n v="8.5544705312262892E-5"/>
    <n v="1.4799106363657766E-4"/>
    <n v="1.3679253628299246E-3"/>
    <x v="137"/>
    <x v="137"/>
  </r>
  <r>
    <x v="138"/>
    <x v="15"/>
    <x v="3"/>
    <x v="138"/>
    <n v="389917.76399999991"/>
    <n v="423007.61799999978"/>
    <n v="373043.0849999999"/>
    <n v="356504.07699999987"/>
    <n v="422263.19500000007"/>
    <n v="362897.5610000001"/>
    <n v="438910.20599999995"/>
    <x v="138"/>
    <x v="138"/>
    <n v="116"/>
    <n v="46"/>
    <n v="64"/>
    <n v="57"/>
    <n v="63"/>
    <n v="59"/>
    <n v="51"/>
    <n v="592"/>
    <n v="52"/>
    <x v="124"/>
    <x v="131"/>
    <n v="5.9970201944019948E-4"/>
    <n v="1.1797359404225556E-4"/>
    <n v="1.5129751162070096E-4"/>
    <n v="1.5279736387554271E-4"/>
    <n v="1.7671607160890904E-4"/>
    <n v="1.3972328324754894E-4"/>
    <n v="1.4053552704918837E-4"/>
    <n v="1.3487952476548247E-3"/>
    <x v="138"/>
    <x v="138"/>
  </r>
  <r>
    <x v="139"/>
    <x v="15"/>
    <x v="4"/>
    <x v="139"/>
    <n v="378058.09099999996"/>
    <n v="411924.33400000003"/>
    <n v="366037.99299999984"/>
    <n v="342201.61599999998"/>
    <n v="400355.14799999993"/>
    <n v="359562.929"/>
    <n v="424006.62299999996"/>
    <x v="139"/>
    <x v="139"/>
    <n v="115"/>
    <n v="56"/>
    <n v="49"/>
    <n v="68"/>
    <n v="49"/>
    <n v="47"/>
    <n v="80"/>
    <n v="662"/>
    <n v="59"/>
    <x v="125"/>
    <x v="132"/>
    <n v="6.1832838791600305E-4"/>
    <n v="1.4812538425477054E-4"/>
    <n v="1.1895388535118684E-4"/>
    <n v="1.8577306536592236E-4"/>
    <n v="1.4319044010592866E-4"/>
    <n v="1.1739576781962601E-4"/>
    <n v="2.224923470906535E-4"/>
    <n v="1.5612963668258551E-3"/>
    <x v="139"/>
    <x v="139"/>
  </r>
  <r>
    <x v="140"/>
    <x v="15"/>
    <x v="5"/>
    <x v="140"/>
    <n v="359070.88199999987"/>
    <n v="392993.04200000002"/>
    <n v="351219.71499999991"/>
    <n v="323707.37699999992"/>
    <n v="369757.33300000022"/>
    <n v="342675.30400000006"/>
    <n v="400292.60699999984"/>
    <x v="140"/>
    <x v="140"/>
    <n v="107"/>
    <n v="55"/>
    <n v="69"/>
    <n v="42"/>
    <n v="45"/>
    <n v="51"/>
    <n v="50"/>
    <n v="508"/>
    <n v="63"/>
    <x v="50"/>
    <x v="133"/>
    <n v="6.0889453677457543E-4"/>
    <n v="1.5317309967785141E-4"/>
    <n v="1.7557562762141727E-4"/>
    <n v="1.1958326428230264E-4"/>
    <n v="1.3901444081084385E-4"/>
    <n v="1.379282990447142E-4"/>
    <n v="1.459107190286464E-4"/>
    <n v="1.2690716518778979E-3"/>
    <x v="140"/>
    <x v="140"/>
  </r>
  <r>
    <x v="141"/>
    <x v="15"/>
    <x v="6"/>
    <x v="141"/>
    <n v="374907.34000000008"/>
    <n v="415286.071"/>
    <n v="365563.55299999996"/>
    <n v="335910.17800000001"/>
    <n v="381435.64800000004"/>
    <n v="367713.22999999992"/>
    <n v="435418.72399999993"/>
    <x v="141"/>
    <x v="141"/>
    <n v="119"/>
    <n v="44"/>
    <n v="70"/>
    <n v="51"/>
    <n v="49"/>
    <n v="80"/>
    <n v="51"/>
    <n v="527"/>
    <n v="48"/>
    <x v="126"/>
    <x v="134"/>
    <n v="6.5325299294995143E-4"/>
    <n v="1.1736233278334852E-4"/>
    <n v="1.6855850674558261E-4"/>
    <n v="1.3951062566677704E-4"/>
    <n v="1.4587232900099858E-4"/>
    <n v="2.097339365616923E-4"/>
    <n v="1.3869503689056825E-4"/>
    <n v="1.2103292094531059E-3"/>
    <x v="141"/>
    <x v="141"/>
  </r>
  <r>
    <x v="142"/>
    <x v="15"/>
    <x v="7"/>
    <x v="142"/>
    <n v="357747.20599999983"/>
    <n v="396745.96400000004"/>
    <n v="352111.94100000011"/>
    <n v="324975.72200000013"/>
    <n v="356190.05100000009"/>
    <n v="350217.82999999996"/>
    <n v="416589.34300000011"/>
    <x v="142"/>
    <x v="142"/>
    <n v="89"/>
    <n v="61"/>
    <n v="54"/>
    <n v="42"/>
    <n v="61"/>
    <n v="39"/>
    <n v="46"/>
    <n v="445"/>
    <n v="61"/>
    <x v="127"/>
    <x v="135"/>
    <n v="5.1169232485544984E-4"/>
    <n v="1.705114644557141E-4"/>
    <n v="1.3610724468516582E-4"/>
    <n v="1.1928024900467657E-4"/>
    <n v="1.8770632964391099E-4"/>
    <n v="1.0949210931217163E-4"/>
    <n v="1.3134682491750921E-4"/>
    <n v="1.0681982328098103E-3"/>
    <x v="142"/>
    <x v="142"/>
  </r>
  <r>
    <x v="143"/>
    <x v="15"/>
    <x v="8"/>
    <x v="143"/>
    <n v="349808"/>
    <n v="386059"/>
    <n v="343839"/>
    <n v="317583"/>
    <n v="339116"/>
    <n v="342395"/>
    <n v="412990"/>
    <x v="143"/>
    <x v="143"/>
    <n v="128"/>
    <n v="63"/>
    <n v="54"/>
    <n v="64"/>
    <n v="44"/>
    <n v="53"/>
    <n v="65"/>
    <n v="494"/>
    <n v="41"/>
    <x v="54"/>
    <x v="136"/>
    <n v="7.5688588762609838E-4"/>
    <n v="1.8009879705438412E-4"/>
    <n v="1.3987499320052116E-4"/>
    <n v="1.8613362649379505E-4"/>
    <n v="1.3854645872102725E-4"/>
    <n v="1.5628870357045966E-4"/>
    <n v="1.8983922078301378E-4"/>
    <n v="1.1961548705779802E-3"/>
    <x v="143"/>
    <x v="143"/>
  </r>
  <r>
    <x v="144"/>
    <x v="16"/>
    <x v="0"/>
    <x v="144"/>
    <n v="379057.00200000009"/>
    <n v="421151.44900000008"/>
    <n v="354336.20699999999"/>
    <n v="361402.05899999995"/>
    <n v="400816.24500000017"/>
    <n v="292661.38199999998"/>
    <n v="357172.13800000009"/>
    <x v="144"/>
    <x v="144"/>
    <n v="87"/>
    <n v="60"/>
    <n v="47"/>
    <n v="65"/>
    <n v="42"/>
    <n v="57"/>
    <n v="69"/>
    <n v="514"/>
    <n v="45"/>
    <x v="128"/>
    <x v="137"/>
    <n v="4.3855344949306961E-4"/>
    <n v="1.5828753903350922E-4"/>
    <n v="1.1159880872213262E-4"/>
    <n v="1.8344159788333456E-4"/>
    <n v="1.1621405842626924E-4"/>
    <n v="1.4220980489450965E-4"/>
    <n v="2.3576735518866649E-4"/>
    <n v="1.4390820148462975E-3"/>
    <x v="144"/>
    <x v="144"/>
  </r>
  <r>
    <x v="145"/>
    <x v="16"/>
    <x v="1"/>
    <x v="145"/>
    <n v="383283.37099999998"/>
    <n v="401102.5089999999"/>
    <n v="350795.41699999996"/>
    <n v="347558.51700000005"/>
    <n v="396201.19199999998"/>
    <n v="300950.21299999993"/>
    <n v="355943.44200000004"/>
    <x v="145"/>
    <x v="145"/>
    <n v="111"/>
    <n v="44"/>
    <n v="63"/>
    <n v="51"/>
    <n v="47"/>
    <n v="57"/>
    <n v="62"/>
    <n v="468"/>
    <n v="66"/>
    <x v="129"/>
    <x v="138"/>
    <n v="5.7499972972422622E-4"/>
    <n v="1.1479757101176195E-4"/>
    <n v="1.5706708032584262E-4"/>
    <n v="1.4538388339320867E-4"/>
    <n v="1.3522902677133933E-4"/>
    <n v="1.4386630113924544E-4"/>
    <n v="2.0601414227940757E-4"/>
    <n v="1.3148156273658778E-3"/>
    <x v="145"/>
    <x v="145"/>
  </r>
  <r>
    <x v="146"/>
    <x v="16"/>
    <x v="2"/>
    <x v="146"/>
    <n v="388333.53499999992"/>
    <n v="381351.9879999999"/>
    <n v="356547.37300000008"/>
    <n v="348136.06900000002"/>
    <n v="396275.27400000003"/>
    <n v="312317.13199999987"/>
    <n v="355419.89800000022"/>
    <x v="146"/>
    <x v="146"/>
    <n v="118"/>
    <n v="61"/>
    <n v="59"/>
    <n v="63"/>
    <n v="51"/>
    <n v="55"/>
    <n v="39"/>
    <n v="524"/>
    <n v="65"/>
    <x v="100"/>
    <x v="139"/>
    <n v="6.0629900270390863E-4"/>
    <n v="1.5708146348988381E-4"/>
    <n v="1.5471271123936037E-4"/>
    <n v="1.7669461275206195E-4"/>
    <n v="1.4649444438921379E-4"/>
    <n v="1.3879240923823067E-4"/>
    <n v="1.24873072925119E-4"/>
    <n v="1.4743125045857722E-3"/>
    <x v="146"/>
    <x v="146"/>
  </r>
  <r>
    <x v="147"/>
    <x v="16"/>
    <x v="3"/>
    <x v="147"/>
    <n v="391644.44400000019"/>
    <n v="402598.01"/>
    <n v="369303.96300000011"/>
    <n v="341475.37099999998"/>
    <n v="392486.15300000011"/>
    <n v="322880.66399999999"/>
    <n v="364201.97500000009"/>
    <x v="147"/>
    <x v="147"/>
    <n v="114"/>
    <n v="58"/>
    <n v="44"/>
    <n v="73"/>
    <n v="72"/>
    <n v="32"/>
    <n v="49"/>
    <n v="571"/>
    <n v="58"/>
    <x v="130"/>
    <x v="140"/>
    <n v="5.730913348932007E-4"/>
    <n v="1.4809350901962489E-4"/>
    <n v="1.092901576935266E-4"/>
    <n v="1.9766914876025843E-4"/>
    <n v="2.1084975993773794E-4"/>
    <n v="8.1531538769980482E-5"/>
    <n v="1.5175885540175921E-4"/>
    <n v="1.5678113771898129E-3"/>
    <x v="147"/>
    <x v="147"/>
  </r>
  <r>
    <x v="148"/>
    <x v="16"/>
    <x v="4"/>
    <x v="148"/>
    <n v="376462.3"/>
    <n v="385941.08800000005"/>
    <n v="356235.23200000008"/>
    <n v="325041.01200000005"/>
    <n v="368017.72500000009"/>
    <n v="318037.73700000008"/>
    <n v="352205.13799999992"/>
    <x v="148"/>
    <x v="148"/>
    <n v="115"/>
    <n v="67"/>
    <n v="68"/>
    <n v="59"/>
    <n v="62"/>
    <n v="47"/>
    <n v="84"/>
    <n v="598"/>
    <n v="46"/>
    <x v="19"/>
    <x v="23"/>
    <n v="6.0804223091223263E-4"/>
    <n v="1.779726681795229E-4"/>
    <n v="1.761926939481499E-4"/>
    <n v="1.6562090074234991E-4"/>
    <n v="1.9074516049070138E-4"/>
    <n v="1.2771123999530181E-4"/>
    <n v="2.6411960037308398E-4"/>
    <n v="1.6978741519665171E-3"/>
    <x v="148"/>
    <x v="148"/>
  </r>
  <r>
    <x v="149"/>
    <x v="16"/>
    <x v="5"/>
    <x v="149"/>
    <n v="380038.34399999998"/>
    <n v="393375.14600000007"/>
    <n v="366114.7200000002"/>
    <n v="328827.03099999996"/>
    <n v="364888.54799999995"/>
    <n v="330572.33900000009"/>
    <n v="368061.12200000003"/>
    <x v="149"/>
    <x v="149"/>
    <n v="106"/>
    <n v="54"/>
    <n v="60"/>
    <n v="80"/>
    <n v="40"/>
    <n v="68"/>
    <n v="57"/>
    <n v="513"/>
    <n v="45"/>
    <x v="131"/>
    <x v="141"/>
    <n v="5.5596190309871452E-4"/>
    <n v="1.4209092543567131E-4"/>
    <n v="1.5252615883363407E-4"/>
    <n v="2.1851074439181237E-4"/>
    <n v="1.2164450069191546E-4"/>
    <n v="1.8635827397904526E-4"/>
    <n v="1.7242822001510533E-4"/>
    <n v="1.3937902411763009E-3"/>
    <x v="149"/>
    <x v="149"/>
  </r>
  <r>
    <x v="150"/>
    <x v="16"/>
    <x v="6"/>
    <x v="150"/>
    <n v="384675.62300000002"/>
    <n v="402591.18800000008"/>
    <n v="369332.53600000014"/>
    <n v="330550.32200000022"/>
    <n v="361926.27900000016"/>
    <n v="342507.42899999995"/>
    <n v="385218.79200000002"/>
    <x v="150"/>
    <x v="150"/>
    <n v="110"/>
    <n v="77"/>
    <n v="81"/>
    <n v="49"/>
    <n v="52"/>
    <n v="49"/>
    <n v="45"/>
    <n v="570"/>
    <n v="43"/>
    <x v="132"/>
    <x v="142"/>
    <n v="5.769850332128059E-4"/>
    <n v="2.0016864962612928E-4"/>
    <n v="2.0119665411057129E-4"/>
    <n v="1.3267176656215303E-4"/>
    <n v="1.573134150509161E-4"/>
    <n v="1.3538668740879127E-4"/>
    <n v="1.3138401152752808E-4"/>
    <n v="1.4796785926269142E-3"/>
    <x v="150"/>
    <x v="150"/>
  </r>
  <r>
    <x v="151"/>
    <x v="16"/>
    <x v="7"/>
    <x v="151"/>
    <n v="381361.31299999997"/>
    <n v="399277.41899999988"/>
    <n v="368147.74"/>
    <n v="330268.41000000003"/>
    <n v="350025.10499999986"/>
    <n v="341015.67700000003"/>
    <n v="384869.66599999991"/>
    <x v="151"/>
    <x v="151"/>
    <n v="113"/>
    <n v="46"/>
    <n v="41"/>
    <n v="45"/>
    <n v="61"/>
    <n v="59"/>
    <n v="50"/>
    <n v="445"/>
    <n v="51"/>
    <x v="133"/>
    <x v="143"/>
    <n v="5.9970775975509705E-4"/>
    <n v="1.2062052030956797E-4"/>
    <n v="1.0268549647181529E-4"/>
    <n v="1.2223353591685773E-4"/>
    <n v="1.8469825800172652E-4"/>
    <n v="1.685593380509093E-4"/>
    <n v="1.46620825294199E-4"/>
    <n v="1.1562355761235807E-3"/>
    <x v="151"/>
    <x v="151"/>
  </r>
  <r>
    <x v="152"/>
    <x v="16"/>
    <x v="8"/>
    <x v="152"/>
    <n v="375936"/>
    <n v="393529"/>
    <n v="363690"/>
    <n v="327496"/>
    <n v="335858"/>
    <n v="340465"/>
    <n v="393739"/>
    <x v="152"/>
    <x v="152"/>
    <n v="85"/>
    <n v="43"/>
    <n v="46"/>
    <n v="64"/>
    <n v="41"/>
    <n v="62"/>
    <n v="52"/>
    <n v="497"/>
    <n v="63"/>
    <x v="134"/>
    <x v="144"/>
    <n v="4.6153010805234293E-4"/>
    <n v="1.1438117126319373E-4"/>
    <n v="1.168910042207817E-4"/>
    <n v="1.759740438285353E-4"/>
    <n v="1.2519236876175588E-4"/>
    <n v="1.8460182577160586E-4"/>
    <n v="1.5273229259982671E-4"/>
    <n v="1.2622574852884779E-3"/>
    <x v="152"/>
    <x v="152"/>
  </r>
  <r>
    <x v="153"/>
    <x v="17"/>
    <x v="0"/>
    <x v="153"/>
    <n v="550571.79999999993"/>
    <n v="588040.89599999995"/>
    <n v="564453.21500000008"/>
    <n v="598808.69800000009"/>
    <n v="623013.44400000002"/>
    <n v="483961.62199999997"/>
    <n v="546937.87700000009"/>
    <x v="153"/>
    <x v="153"/>
    <n v="103"/>
    <n v="63"/>
    <n v="55"/>
    <n v="44"/>
    <n v="67"/>
    <n v="50"/>
    <n v="76"/>
    <n v="799"/>
    <n v="32"/>
    <x v="135"/>
    <x v="145"/>
    <n v="3.6442573486652883E-4"/>
    <n v="1.1442649260278134E-4"/>
    <n v="9.3530909795770399E-5"/>
    <n v="7.7951544664335009E-5"/>
    <n v="1.1188882229629869E-4"/>
    <n v="8.0255089968812927E-5"/>
    <n v="1.5703724540372748E-4"/>
    <n v="1.4608606088548515E-3"/>
    <x v="153"/>
    <x v="153"/>
  </r>
  <r>
    <x v="154"/>
    <x v="17"/>
    <x v="1"/>
    <x v="154"/>
    <n v="531275.44499999995"/>
    <n v="554184.03"/>
    <n v="528357.54400000011"/>
    <n v="558655.72500000009"/>
    <n v="596237.05400000035"/>
    <n v="477011.74699999992"/>
    <n v="524273.9160000002"/>
    <x v="154"/>
    <x v="154"/>
    <n v="104"/>
    <n v="57"/>
    <n v="39"/>
    <n v="38"/>
    <n v="51"/>
    <n v="45"/>
    <n v="65"/>
    <n v="771"/>
    <n v="40"/>
    <x v="136"/>
    <x v="146"/>
    <n v="3.9643690590189225E-4"/>
    <n v="1.072889788836373E-4"/>
    <n v="7.0373734876481376E-5"/>
    <n v="7.192099446960862E-5"/>
    <n v="9.1290570771471091E-5"/>
    <n v="7.5473336818144109E-5"/>
    <n v="1.3626498804022118E-4"/>
    <n v="1.4706053009129673E-3"/>
    <x v="154"/>
    <x v="154"/>
  </r>
  <r>
    <x v="155"/>
    <x v="17"/>
    <x v="2"/>
    <x v="155"/>
    <n v="535492.31299999997"/>
    <n v="552507.21499999985"/>
    <n v="531921.50599999994"/>
    <n v="553620.00100000016"/>
    <n v="602990.12699999975"/>
    <n v="498240.70599999977"/>
    <n v="541225.69299999985"/>
    <x v="155"/>
    <x v="155"/>
    <n v="104"/>
    <n v="75"/>
    <n v="57"/>
    <n v="42"/>
    <n v="52"/>
    <n v="51"/>
    <n v="80"/>
    <n v="766"/>
    <n v="59"/>
    <x v="137"/>
    <x v="147"/>
    <n v="3.9288537029482019E-4"/>
    <n v="1.400580329152176E-4"/>
    <n v="1.0316607358693048E-4"/>
    <n v="7.8959018438333272E-5"/>
    <n v="9.3927242343254836E-5"/>
    <n v="8.4578499242990131E-5"/>
    <n v="1.6056496194833192E-4"/>
    <n v="1.4153060542157229E-3"/>
    <x v="155"/>
    <x v="155"/>
  </r>
  <r>
    <x v="156"/>
    <x v="17"/>
    <x v="3"/>
    <x v="156"/>
    <n v="548872.55199999979"/>
    <n v="570772.37200000021"/>
    <n v="545066.78599999996"/>
    <n v="559119.87"/>
    <n v="613000.24899999972"/>
    <n v="519002.28700000013"/>
    <n v="561653.07000000007"/>
    <x v="156"/>
    <x v="156"/>
    <n v="116"/>
    <n v="59"/>
    <n v="32"/>
    <n v="54"/>
    <n v="70"/>
    <n v="58"/>
    <n v="62"/>
    <n v="715"/>
    <n v="71"/>
    <x v="138"/>
    <x v="148"/>
    <n v="4.2756585003395395E-4"/>
    <n v="1.0749307791948034E-4"/>
    <n v="5.6064381476404024E-5"/>
    <n v="9.9070428408015319E-5"/>
    <n v="1.2519676683999802E-4"/>
    <n v="9.4616601044806472E-5"/>
    <n v="1.1945997455691363E-4"/>
    <n v="1.2730278497364929E-3"/>
    <x v="156"/>
    <x v="156"/>
  </r>
  <r>
    <x v="157"/>
    <x v="17"/>
    <x v="4"/>
    <x v="157"/>
    <n v="534883.65599999996"/>
    <n v="559112.94400000025"/>
    <n v="534074.11600000004"/>
    <n v="536147.36100000003"/>
    <n v="592328.45800000022"/>
    <n v="518684.80800000008"/>
    <n v="559609.09300000034"/>
    <x v="157"/>
    <x v="157"/>
    <n v="102"/>
    <n v="58"/>
    <n v="79"/>
    <n v="55"/>
    <n v="63"/>
    <n v="57"/>
    <n v="47"/>
    <n v="756"/>
    <n v="41"/>
    <x v="139"/>
    <x v="149"/>
    <n v="3.8934397304041848E-4"/>
    <n v="1.0843479577173696E-4"/>
    <n v="1.4129524427536767E-4"/>
    <n v="1.0298196140252563E-4"/>
    <n v="1.1750500810541152E-4"/>
    <n v="9.6230392496184905E-5"/>
    <n v="9.0613797194538214E-5"/>
    <n v="1.3509430233650608E-3"/>
    <x v="157"/>
    <x v="157"/>
  </r>
  <r>
    <x v="158"/>
    <x v="17"/>
    <x v="5"/>
    <x v="158"/>
    <n v="524578.19600000023"/>
    <n v="552555.37200000009"/>
    <n v="523773.57400000008"/>
    <n v="521880.64900000003"/>
    <n v="573293.46400000015"/>
    <n v="517330.07999999996"/>
    <n v="561445.84999999986"/>
    <x v="158"/>
    <x v="158"/>
    <n v="107"/>
    <n v="67"/>
    <n v="67"/>
    <n v="72"/>
    <n v="58"/>
    <n v="62"/>
    <n v="101"/>
    <n v="799"/>
    <n v="50"/>
    <x v="5"/>
    <x v="150"/>
    <n v="4.1785255760872674E-4"/>
    <n v="1.2772166382607326E-4"/>
    <n v="1.2125481606936578E-4"/>
    <n v="1.3746397980742722E-4"/>
    <n v="1.1113652156127368E-4"/>
    <n v="1.0814705537965104E-4"/>
    <n v="1.9523318651797709E-4"/>
    <n v="1.4231114184920953E-3"/>
    <x v="158"/>
    <x v="158"/>
  </r>
  <r>
    <x v="159"/>
    <x v="17"/>
    <x v="6"/>
    <x v="159"/>
    <n v="536608.57099999988"/>
    <n v="567711.64599999995"/>
    <n v="532029.71600000025"/>
    <n v="529164.3870000001"/>
    <n v="580998.54500000004"/>
    <n v="537287.56799999985"/>
    <n v="596258.80400000024"/>
    <x v="159"/>
    <x v="159"/>
    <n v="102"/>
    <n v="33"/>
    <n v="37"/>
    <n v="62"/>
    <n v="54"/>
    <n v="47"/>
    <n v="87"/>
    <n v="791"/>
    <n v="58"/>
    <x v="140"/>
    <x v="151"/>
    <n v="3.9142588506285432E-4"/>
    <n v="6.1497340488808573E-5"/>
    <n v="6.517393162654973E-5"/>
    <n v="1.1653484408002498E-4"/>
    <n v="1.0204768371912374E-4"/>
    <n v="8.0895211191966059E-5"/>
    <n v="1.619244612784341E-4"/>
    <n v="1.3266051498000181E-3"/>
    <x v="159"/>
    <x v="159"/>
  </r>
  <r>
    <x v="160"/>
    <x v="17"/>
    <x v="7"/>
    <x v="160"/>
    <n v="521303.64600000001"/>
    <n v="550919.04299999983"/>
    <n v="524039.853"/>
    <n v="514661.69600000023"/>
    <n v="560071.35499999986"/>
    <n v="530071.41500000004"/>
    <n v="602014.45500000031"/>
    <x v="160"/>
    <x v="160"/>
    <n v="110"/>
    <n v="44"/>
    <n v="61"/>
    <n v="48"/>
    <n v="70"/>
    <n v="52"/>
    <n v="90"/>
    <n v="697"/>
    <n v="58"/>
    <x v="141"/>
    <x v="152"/>
    <n v="4.355636242001083E-4"/>
    <n v="8.4403783356619763E-5"/>
    <n v="1.1072407239333714E-4"/>
    <n v="9.1596087063248601E-5"/>
    <n v="1.360116762992985E-4"/>
    <n v="9.2845312540577995E-5"/>
    <n v="1.6978844256297049E-4"/>
    <n v="1.1577795087993354E-3"/>
    <x v="160"/>
    <x v="160"/>
  </r>
  <r>
    <x v="161"/>
    <x v="17"/>
    <x v="8"/>
    <x v="161"/>
    <n v="496914"/>
    <n v="528383"/>
    <n v="506743"/>
    <n v="488329"/>
    <n v="525744"/>
    <n v="510574"/>
    <n v="589340"/>
    <x v="161"/>
    <x v="161"/>
    <n v="105"/>
    <n v="65"/>
    <n v="45"/>
    <n v="50"/>
    <n v="56"/>
    <n v="49"/>
    <n v="87"/>
    <n v="748"/>
    <n v="65"/>
    <x v="142"/>
    <x v="153"/>
    <n v="4.3542267100707042E-4"/>
    <n v="1.3080734292050537E-4"/>
    <n v="8.5165495483389888E-5"/>
    <n v="9.866934521049131E-5"/>
    <n v="1.1467678552778966E-4"/>
    <n v="9.3201253842174132E-5"/>
    <n v="1.7039645575372031E-4"/>
    <n v="1.2692164115790546E-3"/>
    <x v="161"/>
    <x v="161"/>
  </r>
  <r>
    <x v="162"/>
    <x v="18"/>
    <x v="0"/>
    <x v="162"/>
    <n v="609297.69199999992"/>
    <n v="677687.76299999992"/>
    <n v="583926.93599999999"/>
    <n v="587606.02100000007"/>
    <n v="634345.1320000001"/>
    <n v="474919.62600000011"/>
    <n v="534792.0059999997"/>
    <x v="162"/>
    <x v="162"/>
    <n v="88"/>
    <n v="59"/>
    <n v="54"/>
    <n v="65"/>
    <n v="28"/>
    <n v="70"/>
    <n v="61"/>
    <n v="685"/>
    <n v="52"/>
    <x v="143"/>
    <x v="154"/>
    <n v="2.8375401715076355E-4"/>
    <n v="9.6832797456255595E-5"/>
    <n v="7.9682713704246134E-5"/>
    <n v="1.1131529647400955E-4"/>
    <n v="4.7650975312249223E-5"/>
    <n v="1.103500231479667E-4"/>
    <n v="1.2844278623263294E-4"/>
    <n v="1.2808718012138731E-3"/>
    <x v="162"/>
    <x v="162"/>
  </r>
  <r>
    <x v="163"/>
    <x v="18"/>
    <x v="1"/>
    <x v="163"/>
    <n v="605896.23699999996"/>
    <n v="660327.40800000005"/>
    <n v="589475.07799999986"/>
    <n v="581716.8319999997"/>
    <n v="645942.53799999994"/>
    <n v="499677.804"/>
    <n v="535176.98699999985"/>
    <x v="163"/>
    <x v="163"/>
    <n v="122"/>
    <n v="43"/>
    <n v="53"/>
    <n v="61"/>
    <n v="44"/>
    <n v="53"/>
    <n v="60"/>
    <n v="720"/>
    <n v="59"/>
    <x v="144"/>
    <x v="155"/>
    <n v="4.0069093700061527E-4"/>
    <n v="7.096924749509544E-5"/>
    <n v="8.0263213911605497E-5"/>
    <n v="1.0348189817789043E-4"/>
    <n v="7.5638175792032132E-5"/>
    <n v="8.2050642095969238E-5"/>
    <n v="1.2007737690105603E-4"/>
    <n v="1.3453493283335073E-3"/>
    <x v="163"/>
    <x v="163"/>
  </r>
  <r>
    <x v="164"/>
    <x v="18"/>
    <x v="2"/>
    <x v="164"/>
    <n v="607345.45700000005"/>
    <n v="662599.36600000004"/>
    <n v="604772.47799999977"/>
    <n v="570272.44799999997"/>
    <n v="647143.67300000007"/>
    <n v="517625.33299999998"/>
    <n v="546632.58600000024"/>
    <x v="164"/>
    <x v="164"/>
    <n v="100"/>
    <n v="41"/>
    <n v="61"/>
    <n v="56"/>
    <n v="39"/>
    <n v="71"/>
    <n v="65"/>
    <n v="660"/>
    <n v="63"/>
    <x v="145"/>
    <x v="156"/>
    <n v="3.232433963103486E-4"/>
    <n v="6.7506885130121257E-5"/>
    <n v="9.206166369920734E-5"/>
    <n v="9.2596806298450674E-5"/>
    <n v="6.8388364433134952E-5"/>
    <n v="1.09712885966823E-4"/>
    <n v="1.255734521787789E-4"/>
    <n v="1.2073923452488792E-3"/>
    <x v="164"/>
    <x v="164"/>
  </r>
  <r>
    <x v="165"/>
    <x v="18"/>
    <x v="3"/>
    <x v="165"/>
    <n v="596066.86300000001"/>
    <n v="643007.30700000015"/>
    <n v="600972.01000000013"/>
    <n v="555047.0129999998"/>
    <n v="628700.16400000011"/>
    <n v="519920.6019999999"/>
    <n v="540326.71999999986"/>
    <x v="165"/>
    <x v="165"/>
    <n v="125"/>
    <n v="25"/>
    <n v="51"/>
    <n v="53"/>
    <n v="29"/>
    <n v="34"/>
    <n v="55"/>
    <n v="630"/>
    <n v="60"/>
    <x v="146"/>
    <x v="130"/>
    <n v="4.1423388624134704E-4"/>
    <n v="4.1941603453973583E-5"/>
    <n v="7.9314806293484297E-5"/>
    <n v="8.8190463312925319E-5"/>
    <n v="5.2247826437721971E-5"/>
    <n v="5.4079833196925959E-5"/>
    <n v="1.0578538297661074E-4"/>
    <n v="1.1659612169466656E-3"/>
    <x v="165"/>
    <x v="165"/>
  </r>
  <r>
    <x v="166"/>
    <x v="18"/>
    <x v="4"/>
    <x v="166"/>
    <n v="583024.29799999995"/>
    <n v="627881.15699999989"/>
    <n v="607769.04499999993"/>
    <n v="535743.19199999981"/>
    <n v="606586.16099999996"/>
    <n v="524171.1010000002"/>
    <n v="547080.58799999999"/>
    <x v="166"/>
    <x v="166"/>
    <n v="121"/>
    <n v="62"/>
    <n v="75"/>
    <n v="49"/>
    <n v="54"/>
    <n v="57"/>
    <n v="116"/>
    <n v="651"/>
    <n v="47"/>
    <x v="25"/>
    <x v="157"/>
    <n v="4.0964536208797314E-4"/>
    <n v="1.0634205163092534E-4"/>
    <n v="1.1944935624178958E-4"/>
    <n v="8.0622730629527218E-5"/>
    <n v="1.0079456128674431E-4"/>
    <n v="9.3968513732709441E-5"/>
    <n v="2.2130178443393421E-4"/>
    <n v="1.1899526583092727E-3"/>
    <x v="166"/>
    <x v="166"/>
  </r>
  <r>
    <x v="167"/>
    <x v="18"/>
    <x v="5"/>
    <x v="167"/>
    <n v="598680.31499999994"/>
    <n v="638683.6680000003"/>
    <n v="627621.14899999986"/>
    <n v="549493.41299999994"/>
    <n v="614684.96799999976"/>
    <n v="552820.60599999991"/>
    <n v="580674.83199999982"/>
    <x v="167"/>
    <x v="167"/>
    <n v="129"/>
    <n v="99"/>
    <n v="40"/>
    <n v="54"/>
    <n v="66"/>
    <n v="51"/>
    <n v="114"/>
    <n v="592"/>
    <n v="37"/>
    <x v="147"/>
    <x v="158"/>
    <n v="4.300945820995495E-4"/>
    <n v="1.6536371335342805E-4"/>
    <n v="6.2628812985397926E-5"/>
    <n v="8.6039165643221518E-5"/>
    <n v="1.2011062997037238E-4"/>
    <n v="8.2969330071530273E-5"/>
    <n v="2.0621517859990916E-4"/>
    <n v="1.019503459381894E-3"/>
    <x v="167"/>
    <x v="167"/>
  </r>
  <r>
    <x v="168"/>
    <x v="18"/>
    <x v="6"/>
    <x v="168"/>
    <n v="586222.97499999986"/>
    <n v="622526.51299999969"/>
    <n v="622833.57899999979"/>
    <n v="534445.0149999999"/>
    <n v="589982.93200000003"/>
    <n v="551853.21400000015"/>
    <n v="583976.43000000005"/>
    <x v="168"/>
    <x v="168"/>
    <n v="101"/>
    <n v="48"/>
    <n v="52"/>
    <n v="60"/>
    <n v="59"/>
    <n v="61"/>
    <n v="67"/>
    <n v="588"/>
    <n v="44"/>
    <x v="148"/>
    <x v="159"/>
    <n v="3.4256404602842484E-4"/>
    <n v="8.1880107138414374E-5"/>
    <n v="8.3530578881545612E-5"/>
    <n v="9.6333919722719412E-5"/>
    <n v="1.1039489254100351E-4"/>
    <n v="1.0339282154013227E-4"/>
    <n v="1.2140909629639301E-4"/>
    <n v="1.006889952733195E-3"/>
    <x v="168"/>
    <x v="168"/>
  </r>
  <r>
    <x v="169"/>
    <x v="18"/>
    <x v="7"/>
    <x v="169"/>
    <n v="588997.22700000019"/>
    <n v="614739.7069999997"/>
    <n v="624090.1719999999"/>
    <n v="540907.93499999982"/>
    <n v="586695.87"/>
    <n v="580778.93399999978"/>
    <n v="652120.7350000001"/>
    <x v="169"/>
    <x v="169"/>
    <n v="113"/>
    <n v="55"/>
    <n v="47"/>
    <n v="58"/>
    <n v="46"/>
    <n v="49"/>
    <n v="68"/>
    <n v="542"/>
    <n v="63"/>
    <x v="149"/>
    <x v="160"/>
    <n v="3.8774482053556959E-4"/>
    <n v="9.3379047436500042E-5"/>
    <n v="7.6455123143688564E-5"/>
    <n v="9.2935288203833483E-5"/>
    <n v="8.504219853975708E-5"/>
    <n v="8.3518569851190536E-5"/>
    <n v="1.1708413652620539E-4"/>
    <n v="8.311344370916222E-4"/>
    <x v="169"/>
    <x v="169"/>
  </r>
  <r>
    <x v="170"/>
    <x v="18"/>
    <x v="8"/>
    <x v="170"/>
    <n v="572628"/>
    <n v="606222"/>
    <n v="627517"/>
    <n v="530602"/>
    <n v="555232"/>
    <n v="548072"/>
    <n v="602907"/>
    <x v="170"/>
    <x v="170"/>
    <n v="112"/>
    <n v="45"/>
    <n v="61"/>
    <n v="60"/>
    <n v="61"/>
    <n v="52"/>
    <n v="88"/>
    <n v="593"/>
    <n v="49"/>
    <x v="150"/>
    <x v="161"/>
    <n v="3.8645209374223643E-4"/>
    <n v="7.8585049980091782E-5"/>
    <n v="1.0062320404076394E-4"/>
    <n v="9.5614939515582841E-5"/>
    <n v="1.1496375814640728E-4"/>
    <n v="9.3654544406662445E-5"/>
    <n v="1.6056284575749171E-4"/>
    <n v="9.8356794663190185E-4"/>
    <x v="170"/>
    <x v="170"/>
  </r>
  <r>
    <x v="171"/>
    <x v="19"/>
    <x v="0"/>
    <x v="171"/>
    <n v="154170.177"/>
    <n v="173479.87500000003"/>
    <n v="147387.47699999998"/>
    <n v="184908.92799999996"/>
    <n v="216653.70199999999"/>
    <n v="171821.56100000002"/>
    <n v="197784.86700000003"/>
    <x v="171"/>
    <x v="171"/>
    <n v="100"/>
    <n v="40"/>
    <n v="50"/>
    <n v="46"/>
    <n v="57"/>
    <n v="55"/>
    <n v="58"/>
    <n v="188"/>
    <n v="45"/>
    <x v="151"/>
    <x v="162"/>
    <n v="1.4102600480041239E-3"/>
    <n v="2.594535517722082E-4"/>
    <n v="2.8821786965202732E-4"/>
    <n v="3.1210249972594349E-4"/>
    <n v="3.0825985860455591E-4"/>
    <n v="2.5386134412787466E-4"/>
    <n v="3.375594987173932E-4"/>
    <n v="9.5052772667385103E-4"/>
    <x v="171"/>
    <x v="171"/>
  </r>
  <r>
    <x v="172"/>
    <x v="19"/>
    <x v="1"/>
    <x v="172"/>
    <n v="156391.02499999999"/>
    <n v="171735.96099999998"/>
    <n v="144232.56400000001"/>
    <n v="182626.19399999999"/>
    <n v="218987.40700000001"/>
    <n v="180791.66800000001"/>
    <n v="203415.77200000003"/>
    <x v="172"/>
    <x v="172"/>
    <n v="124"/>
    <n v="55"/>
    <n v="51"/>
    <n v="40"/>
    <n v="53"/>
    <n v="49"/>
    <n v="55"/>
    <n v="244"/>
    <n v="61"/>
    <x v="152"/>
    <x v="163"/>
    <n v="1.7751155117051759E-3"/>
    <n v="3.5168258536575231E-4"/>
    <n v="2.9696750583298046E-4"/>
    <n v="2.773298823142324E-4"/>
    <n v="2.9021028604472811E-4"/>
    <n v="2.2375715878493414E-4"/>
    <n v="3.0421755940655408E-4"/>
    <n v="1.1995136738954537E-3"/>
    <x v="172"/>
    <x v="172"/>
  </r>
  <r>
    <x v="173"/>
    <x v="19"/>
    <x v="2"/>
    <x v="173"/>
    <n v="156752.85500000001"/>
    <n v="170244.16699999999"/>
    <n v="146526.39500000002"/>
    <n v="177303.15900000001"/>
    <n v="217949.76300000006"/>
    <n v="184713.95"/>
    <n v="205112.73"/>
    <x v="173"/>
    <x v="173"/>
    <n v="139"/>
    <n v="44"/>
    <n v="63"/>
    <n v="67"/>
    <n v="44"/>
    <n v="49"/>
    <n v="61"/>
    <n v="262"/>
    <n v="56"/>
    <x v="153"/>
    <x v="164"/>
    <n v="1.9736509084367256E-3"/>
    <n v="2.806966418570175E-4"/>
    <n v="3.7005673151785579E-4"/>
    <n v="4.572554999391065E-4"/>
    <n v="2.4816252709857243E-4"/>
    <n v="2.2482245140133502E-4"/>
    <n v="3.302403527183518E-4"/>
    <n v="1.2773463646064288E-3"/>
    <x v="173"/>
    <x v="173"/>
  </r>
  <r>
    <x v="174"/>
    <x v="19"/>
    <x v="3"/>
    <x v="174"/>
    <n v="151752.61799999999"/>
    <n v="166605.57200000001"/>
    <n v="143640.47100000002"/>
    <n v="169248.83500000002"/>
    <n v="213957.14499999999"/>
    <n v="189178.64600000001"/>
    <n v="209726.86400000003"/>
    <x v="174"/>
    <x v="174"/>
    <n v="127"/>
    <n v="57"/>
    <n v="50"/>
    <n v="43"/>
    <n v="47"/>
    <n v="34"/>
    <n v="55"/>
    <n v="188"/>
    <n v="66"/>
    <x v="154"/>
    <x v="165"/>
    <n v="1.8677193230814564E-3"/>
    <n v="3.7561131235310885E-4"/>
    <n v="3.0011001072641192E-4"/>
    <n v="2.9935852827995803E-4"/>
    <n v="2.7769762787436614E-4"/>
    <n v="1.5891032757985249E-4"/>
    <n v="2.9073048762596598E-4"/>
    <n v="8.9640400096765841E-4"/>
    <x v="174"/>
    <x v="174"/>
  </r>
  <r>
    <x v="175"/>
    <x v="19"/>
    <x v="4"/>
    <x v="175"/>
    <n v="151387.834"/>
    <n v="166279.99900000001"/>
    <n v="146565.72199999998"/>
    <n v="166515.97600000002"/>
    <n v="214111.89799999999"/>
    <n v="197092.21400000001"/>
    <n v="220400.67300000001"/>
    <x v="175"/>
    <x v="175"/>
    <n v="104"/>
    <n v="62"/>
    <n v="47"/>
    <n v="50"/>
    <n v="50"/>
    <n v="44"/>
    <n v="56"/>
    <n v="255"/>
    <n v="51"/>
    <x v="155"/>
    <x v="166"/>
    <n v="1.5474696200838583E-3"/>
    <n v="4.0954413813728256E-4"/>
    <n v="2.8265576306624825E-4"/>
    <n v="3.411438862901382E-4"/>
    <n v="3.0027148866484737E-4"/>
    <n v="2.0550002317012764E-4"/>
    <n v="2.841309601403128E-4"/>
    <n v="1.1569837629307057E-3"/>
    <x v="175"/>
    <x v="175"/>
  </r>
  <r>
    <x v="176"/>
    <x v="19"/>
    <x v="5"/>
    <x v="176"/>
    <n v="149855.83599999995"/>
    <n v="164211.20499999999"/>
    <n v="148913.19700000004"/>
    <n v="162545.875"/>
    <n v="209736.07199999999"/>
    <n v="200903.60599999997"/>
    <n v="226674.22600000002"/>
    <x v="176"/>
    <x v="176"/>
    <n v="110"/>
    <n v="43"/>
    <n v="40"/>
    <n v="68"/>
    <n v="67"/>
    <n v="67"/>
    <n v="64"/>
    <n v="195"/>
    <n v="51"/>
    <x v="156"/>
    <x v="167"/>
    <n v="1.6677698711672036E-3"/>
    <n v="2.86942445137739E-4"/>
    <n v="2.4358873683437134E-4"/>
    <n v="4.5664186499199246E-4"/>
    <n v="4.1219132752522944E-4"/>
    <n v="3.1944910267986713E-4"/>
    <n v="3.1856073305125247E-4"/>
    <n v="8.6026542779504172E-4"/>
    <x v="176"/>
    <x v="176"/>
  </r>
  <r>
    <x v="177"/>
    <x v="19"/>
    <x v="6"/>
    <x v="177"/>
    <n v="145959.08900000001"/>
    <n v="160379.671"/>
    <n v="147529.31200000001"/>
    <n v="154234.05900000001"/>
    <n v="198602.57199999996"/>
    <n v="196171.67199999999"/>
    <n v="226323.83199999999"/>
    <x v="177"/>
    <x v="177"/>
    <n v="101"/>
    <n v="50"/>
    <n v="45"/>
    <n v="40"/>
    <n v="52"/>
    <n v="62"/>
    <n v="63"/>
    <n v="295"/>
    <n v="62"/>
    <x v="157"/>
    <x v="168"/>
    <n v="1.5551764038904601E-3"/>
    <n v="3.4256174344853577E-4"/>
    <n v="2.8058418950117436E-4"/>
    <n v="2.7113255974514405E-4"/>
    <n v="3.3714991576536281E-4"/>
    <n v="3.1218125412796777E-4"/>
    <n v="3.2114728573042904E-4"/>
    <n v="1.3034420520062599E-3"/>
    <x v="177"/>
    <x v="177"/>
  </r>
  <r>
    <x v="178"/>
    <x v="19"/>
    <x v="7"/>
    <x v="178"/>
    <n v="139004.45199999999"/>
    <n v="154073.13199999998"/>
    <n v="145286.79599999997"/>
    <n v="147911.33999999997"/>
    <n v="190401.63200000001"/>
    <n v="194861.277"/>
    <n v="228693.141"/>
    <x v="178"/>
    <x v="178"/>
    <n v="87"/>
    <n v="67"/>
    <n v="78"/>
    <n v="47"/>
    <n v="60"/>
    <n v="43"/>
    <n v="39"/>
    <n v="210"/>
    <n v="67"/>
    <x v="158"/>
    <x v="169"/>
    <n v="1.4040748867698333E-3"/>
    <n v="4.8199895065231439E-4"/>
    <n v="5.0625309544560966E-4"/>
    <n v="3.2349808306048685E-4"/>
    <n v="4.0564841073037413E-4"/>
    <n v="2.2583840037673626E-4"/>
    <n v="2.0014238129004974E-4"/>
    <n v="9.1826103346055309E-4"/>
    <x v="178"/>
    <x v="178"/>
  </r>
  <r>
    <x v="179"/>
    <x v="19"/>
    <x v="8"/>
    <x v="179"/>
    <n v="136407"/>
    <n v="149839"/>
    <n v="145626"/>
    <n v="145023"/>
    <n v="181875"/>
    <n v="191896"/>
    <n v="231559"/>
    <x v="179"/>
    <x v="179"/>
    <n v="89"/>
    <n v="50"/>
    <n v="44"/>
    <n v="40"/>
    <n v="65"/>
    <n v="52"/>
    <n v="64"/>
    <n v="263"/>
    <n v="47"/>
    <x v="93"/>
    <x v="170"/>
    <n v="1.4574633587161221E-3"/>
    <n v="3.6655010373367935E-4"/>
    <n v="2.9364851607391936E-4"/>
    <n v="2.7467622539931056E-4"/>
    <n v="4.4820476751963482E-4"/>
    <n v="2.859106529209622E-4"/>
    <n v="3.3351398674281904E-4"/>
    <n v="1.1357796501107709E-3"/>
    <x v="179"/>
    <x v="179"/>
  </r>
  <r>
    <x v="180"/>
    <x v="20"/>
    <x v="0"/>
    <x v="180"/>
    <n v="744541.28700000001"/>
    <n v="777087.99100000015"/>
    <n v="737196.44500000007"/>
    <n v="845033.71900000004"/>
    <n v="866535.84200000006"/>
    <n v="626576.63299999991"/>
    <n v="663114.52300000004"/>
    <x v="180"/>
    <x v="180"/>
    <n v="94"/>
    <n v="78"/>
    <n v="74"/>
    <n v="67"/>
    <n v="65"/>
    <n v="54"/>
    <n v="60"/>
    <n v="749"/>
    <n v="50"/>
    <x v="159"/>
    <x v="171"/>
    <n v="2.4969635395960597E-4"/>
    <n v="1.0476249116323351E-4"/>
    <n v="9.5227311265964462E-5"/>
    <n v="9.0884865837897519E-5"/>
    <n v="7.6920007496174243E-5"/>
    <n v="6.2317099169684434E-5"/>
    <n v="9.5758438537237964E-5"/>
    <n v="1.1295183170041956E-3"/>
    <x v="180"/>
    <x v="180"/>
  </r>
  <r>
    <x v="181"/>
    <x v="20"/>
    <x v="1"/>
    <x v="181"/>
    <n v="748715.91799999995"/>
    <n v="794226.75800000015"/>
    <n v="742006.57700000005"/>
    <n v="832315.12"/>
    <n v="880994.43099999998"/>
    <n v="655731.91899999999"/>
    <n v="676447.65799999994"/>
    <x v="181"/>
    <x v="181"/>
    <n v="124"/>
    <n v="58"/>
    <n v="46"/>
    <n v="49"/>
    <n v="50"/>
    <n v="47"/>
    <n v="54"/>
    <n v="757"/>
    <n v="70"/>
    <x v="160"/>
    <x v="172"/>
    <n v="3.3898829321152193E-4"/>
    <n v="7.7465963532513018E-5"/>
    <n v="5.7917968057177939E-5"/>
    <n v="6.6037150503586432E-5"/>
    <n v="6.0073401045507857E-5"/>
    <n v="5.3348804880243338E-5"/>
    <n v="8.2350726623695128E-5"/>
    <n v="1.1190814116175121E-3"/>
    <x v="181"/>
    <x v="181"/>
  </r>
  <r>
    <x v="182"/>
    <x v="20"/>
    <x v="2"/>
    <x v="182"/>
    <n v="740275.91299999994"/>
    <n v="792701.52"/>
    <n v="746442.95800000022"/>
    <n v="812011.179"/>
    <n v="884875.95500000019"/>
    <n v="672406.82399999991"/>
    <n v="691979.24200000009"/>
    <x v="182"/>
    <x v="182"/>
    <n v="110"/>
    <n v="59"/>
    <n v="75"/>
    <n v="32"/>
    <n v="61"/>
    <n v="46"/>
    <n v="70"/>
    <n v="853"/>
    <n v="52"/>
    <x v="120"/>
    <x v="173"/>
    <n v="3.0316073981770516E-4"/>
    <n v="7.9700013149016245E-5"/>
    <n v="9.4613165368977718E-5"/>
    <n v="4.2869987126330409E-5"/>
    <n v="7.5122118485021494E-5"/>
    <n v="5.198468750345916E-5"/>
    <n v="1.0410364306475274E-4"/>
    <n v="1.2326959368529726E-3"/>
    <x v="182"/>
    <x v="182"/>
  </r>
  <r>
    <x v="183"/>
    <x v="20"/>
    <x v="3"/>
    <x v="183"/>
    <n v="743555.66899999999"/>
    <n v="800618.59400000016"/>
    <n v="765833.20299999986"/>
    <n v="799053.04899999988"/>
    <n v="894068.85800000024"/>
    <n v="698046.43099999987"/>
    <n v="716292.64899999998"/>
    <x v="183"/>
    <x v="183"/>
    <n v="95"/>
    <n v="55"/>
    <n v="51"/>
    <n v="69"/>
    <n v="53"/>
    <n v="58"/>
    <n v="61"/>
    <n v="788"/>
    <n v="60"/>
    <x v="18"/>
    <x v="174"/>
    <n v="2.5962813374949377E-4"/>
    <n v="7.3968906825724165E-5"/>
    <n v="6.3700743877552252E-5"/>
    <n v="9.0097947868682336E-5"/>
    <n v="6.6328512313830132E-5"/>
    <n v="6.4871960902143386E-5"/>
    <n v="8.7386737172501935E-5"/>
    <n v="1.1001090142417475E-3"/>
    <x v="183"/>
    <x v="183"/>
  </r>
  <r>
    <x v="184"/>
    <x v="20"/>
    <x v="4"/>
    <x v="184"/>
    <n v="741738.6320000001"/>
    <n v="796374.05200000003"/>
    <n v="780147.39100000006"/>
    <n v="781572.67099999997"/>
    <n v="891723.80900000001"/>
    <n v="714193.32599999988"/>
    <n v="734077.25"/>
    <x v="184"/>
    <x v="184"/>
    <n v="95"/>
    <n v="54"/>
    <n v="50"/>
    <n v="58"/>
    <n v="49"/>
    <n v="55"/>
    <n v="72"/>
    <n v="920"/>
    <n v="65"/>
    <x v="161"/>
    <x v="127"/>
    <n v="2.6040232740692716E-4"/>
    <n v="7.2801924654235879E-5"/>
    <n v="6.2784566968789179E-5"/>
    <n v="7.4344925932079414E-5"/>
    <n v="6.2694106150495125E-5"/>
    <n v="6.167829034606387E-5"/>
    <n v="1.0081303952145867E-4"/>
    <n v="1.2532740934281779E-3"/>
    <x v="184"/>
    <x v="184"/>
  </r>
  <r>
    <x v="185"/>
    <x v="20"/>
    <x v="5"/>
    <x v="185"/>
    <n v="749332.81400000001"/>
    <n v="799133.80299999996"/>
    <n v="800585.27399999986"/>
    <n v="777713.103"/>
    <n v="891885.09199999971"/>
    <n v="735679.87899999984"/>
    <n v="763840.40600000008"/>
    <x v="185"/>
    <x v="185"/>
    <n v="110"/>
    <n v="76"/>
    <n v="63"/>
    <n v="40"/>
    <n v="55"/>
    <n v="49"/>
    <n v="66"/>
    <n v="807"/>
    <n v="60"/>
    <x v="162"/>
    <x v="175"/>
    <n v="3.003438948517648E-4"/>
    <n v="1.0142355783714552E-4"/>
    <n v="7.8835358688987908E-5"/>
    <n v="4.99634471168152E-5"/>
    <n v="7.0720166328482184E-5"/>
    <n v="5.4939812807186171E-5"/>
    <n v="8.9712933415703777E-5"/>
    <n v="1.0565034183331746E-3"/>
    <x v="185"/>
    <x v="185"/>
  </r>
  <r>
    <x v="186"/>
    <x v="20"/>
    <x v="6"/>
    <x v="186"/>
    <n v="750782.44400000002"/>
    <n v="798649.66200000013"/>
    <n v="812819.4310000001"/>
    <n v="775005.26300000004"/>
    <n v="889319.08200000017"/>
    <n v="752889.76499999978"/>
    <n v="786230.71900000004"/>
    <x v="186"/>
    <x v="186"/>
    <n v="102"/>
    <n v="64"/>
    <n v="67"/>
    <n v="65"/>
    <n v="64"/>
    <n v="48"/>
    <n v="61"/>
    <n v="1001"/>
    <n v="50"/>
    <x v="163"/>
    <x v="176"/>
    <n v="2.7731196692840559E-4"/>
    <n v="8.524440137281633E-5"/>
    <n v="8.3891602523460392E-5"/>
    <n v="7.9968560692540822E-5"/>
    <n v="8.2580084362601281E-5"/>
    <n v="5.3973878410493832E-5"/>
    <n v="8.1021157194240801E-5"/>
    <n v="1.2731631769274585E-3"/>
    <x v="186"/>
    <x v="186"/>
  </r>
  <r>
    <x v="187"/>
    <x v="20"/>
    <x v="7"/>
    <x v="187"/>
    <n v="738769.473"/>
    <n v="780193.13300000003"/>
    <n v="811908.64799999993"/>
    <n v="759872.48199999984"/>
    <n v="865385.66200000001"/>
    <n v="755914.01099999994"/>
    <n v="804822.50200000009"/>
    <x v="187"/>
    <x v="187"/>
    <n v="112"/>
    <n v="68"/>
    <n v="58"/>
    <n v="56"/>
    <n v="53"/>
    <n v="59"/>
    <n v="64"/>
    <n v="841"/>
    <n v="34"/>
    <x v="164"/>
    <x v="177"/>
    <n v="3.0859712123412043E-4"/>
    <n v="9.2044951077722723E-5"/>
    <n v="7.4340567158003934E-5"/>
    <n v="6.8973276904916035E-5"/>
    <n v="6.9748544993369048E-5"/>
    <n v="6.8177695322158E-5"/>
    <n v="8.4665714709182709E-5"/>
    <n v="1.0449509027271207E-3"/>
    <x v="187"/>
    <x v="187"/>
  </r>
  <r>
    <x v="188"/>
    <x v="20"/>
    <x v="8"/>
    <x v="188"/>
    <n v="741392"/>
    <n v="772879"/>
    <n v="818802"/>
    <n v="759833"/>
    <n v="857032"/>
    <n v="771764"/>
    <n v="836474"/>
    <x v="188"/>
    <x v="188"/>
    <n v="102"/>
    <n v="53"/>
    <n v="58"/>
    <n v="38"/>
    <n v="48"/>
    <n v="59"/>
    <n v="71"/>
    <n v="839"/>
    <n v="67"/>
    <x v="165"/>
    <x v="178"/>
    <n v="2.8096774104690783E-4"/>
    <n v="7.1487148499039646E-5"/>
    <n v="7.5044088401936143E-5"/>
    <n v="4.6409266220649193E-5"/>
    <n v="6.3171775903389304E-5"/>
    <n v="6.8842236929309521E-5"/>
    <n v="9.1997035363142096E-5"/>
    <n v="1.0030198189065051E-3"/>
    <x v="188"/>
    <x v="188"/>
  </r>
  <r>
    <x v="189"/>
    <x v="21"/>
    <x v="0"/>
    <x v="189"/>
    <n v="800466.30099999998"/>
    <n v="909982.86399999983"/>
    <n v="839232.3339999998"/>
    <n v="975467.11399999971"/>
    <n v="998066.1379999998"/>
    <n v="732768.84299999999"/>
    <n v="868998.38300000003"/>
    <x v="189"/>
    <x v="189"/>
    <n v="80"/>
    <n v="65"/>
    <n v="70"/>
    <n v="76"/>
    <n v="56"/>
    <n v="57"/>
    <n v="42"/>
    <n v="1190"/>
    <n v="41"/>
    <x v="166"/>
    <x v="179"/>
    <n v="2.0806089871764762E-4"/>
    <n v="8.1202668892865737E-5"/>
    <n v="7.6924525471064269E-5"/>
    <n v="9.0558951223631027E-5"/>
    <n v="5.7408393575019096E-5"/>
    <n v="5.7110443716907279E-5"/>
    <n v="5.7316847463177418E-5"/>
    <n v="1.3693926516776958E-3"/>
    <x v="189"/>
    <x v="189"/>
  </r>
  <r>
    <x v="190"/>
    <x v="21"/>
    <x v="1"/>
    <x v="190"/>
    <n v="796736.58400000003"/>
    <n v="928069.52399999998"/>
    <n v="827723.375"/>
    <n v="931406.21899999992"/>
    <n v="990184.18700000015"/>
    <n v="755561.76800000004"/>
    <n v="874616.72600000014"/>
    <x v="190"/>
    <x v="190"/>
    <n v="87"/>
    <n v="78"/>
    <n v="35"/>
    <n v="60"/>
    <n v="37"/>
    <n v="45"/>
    <n v="48"/>
    <n v="1140"/>
    <n v="48"/>
    <x v="167"/>
    <x v="180"/>
    <n v="2.3692744644336774E-4"/>
    <n v="9.7899357913756852E-5"/>
    <n v="3.7712691878027879E-5"/>
    <n v="7.2487985493945969E-5"/>
    <n v="3.9724879698274811E-5"/>
    <n v="4.5446090324203485E-5"/>
    <n v="6.3528889407755214E-5"/>
    <n v="1.3034280801073998E-3"/>
    <x v="190"/>
    <x v="190"/>
  </r>
  <r>
    <x v="191"/>
    <x v="21"/>
    <x v="2"/>
    <x v="191"/>
    <n v="792131.49"/>
    <n v="933865.69000000018"/>
    <n v="836786.98200000008"/>
    <n v="909779.67800000007"/>
    <n v="998227.6889999999"/>
    <n v="780760.66099999996"/>
    <n v="894689.74700000009"/>
    <x v="191"/>
    <x v="191"/>
    <n v="120"/>
    <n v="45"/>
    <n v="45"/>
    <n v="68"/>
    <n v="55"/>
    <n v="73"/>
    <n v="62"/>
    <n v="1266"/>
    <n v="57"/>
    <x v="168"/>
    <x v="181"/>
    <n v="3.2736968167286907E-4"/>
    <n v="5.6808750274528285E-5"/>
    <n v="4.8186800823574523E-5"/>
    <n v="8.1263214489156563E-5"/>
    <n v="6.0454197131450982E-5"/>
    <n v="7.3129608409409696E-5"/>
    <n v="7.9409738601058947E-5"/>
    <n v="1.4150156568185192E-3"/>
    <x v="191"/>
    <x v="191"/>
  </r>
  <r>
    <x v="192"/>
    <x v="21"/>
    <x v="3"/>
    <x v="192"/>
    <n v="788154.40099999995"/>
    <n v="935330.125"/>
    <n v="851799.02499999991"/>
    <n v="887334.43500000006"/>
    <n v="1003879.643"/>
    <n v="804376.93599999999"/>
    <n v="909459.38199999998"/>
    <x v="192"/>
    <x v="192"/>
    <n v="99"/>
    <n v="51"/>
    <n v="69"/>
    <n v="57"/>
    <n v="36"/>
    <n v="45"/>
    <n v="68"/>
    <n v="1218"/>
    <n v="64"/>
    <x v="169"/>
    <x v="182"/>
    <n v="2.6980999930792366E-4"/>
    <n v="6.470813324811975E-5"/>
    <n v="7.3770744847975473E-5"/>
    <n v="6.6917193289813879E-5"/>
    <n v="4.0570948877916588E-5"/>
    <n v="4.4826090770723993E-5"/>
    <n v="8.4537481069695914E-5"/>
    <n v="1.3392571720151874E-3"/>
    <x v="192"/>
    <x v="192"/>
  </r>
  <r>
    <x v="193"/>
    <x v="21"/>
    <x v="4"/>
    <x v="193"/>
    <n v="786522.85700000008"/>
    <n v="942758.26400000008"/>
    <n v="873587.00299999991"/>
    <n v="870888.93099999998"/>
    <n v="1005792.901"/>
    <n v="829644.92800000007"/>
    <n v="935524.70600000001"/>
    <x v="193"/>
    <x v="193"/>
    <n v="106"/>
    <n v="43"/>
    <n v="63"/>
    <n v="65"/>
    <n v="64"/>
    <n v="58"/>
    <n v="80"/>
    <n v="1405"/>
    <n v="62"/>
    <x v="170"/>
    <x v="183"/>
    <n v="2.8981810143765337E-4"/>
    <n v="5.4671011296496872E-5"/>
    <n v="6.6825189877094514E-5"/>
    <n v="7.4405868879438914E-5"/>
    <n v="7.3488131174789264E-5"/>
    <n v="5.7665946878660662E-5"/>
    <n v="9.642679331850262E-5"/>
    <n v="1.5018309949368671E-3"/>
    <x v="193"/>
    <x v="193"/>
  </r>
  <r>
    <x v="194"/>
    <x v="21"/>
    <x v="5"/>
    <x v="194"/>
    <n v="783713.52899999998"/>
    <n v="947482.60800000001"/>
    <n v="892264.71699999995"/>
    <n v="856747.29500000004"/>
    <n v="1001890.7010000001"/>
    <n v="850762.92300000007"/>
    <n v="960533.90699999989"/>
    <x v="194"/>
    <x v="194"/>
    <n v="95"/>
    <n v="68"/>
    <n v="51"/>
    <n v="76"/>
    <n v="56"/>
    <n v="64"/>
    <n v="98"/>
    <n v="1188"/>
    <n v="64"/>
    <x v="171"/>
    <x v="184"/>
    <n v="2.6022315209054666E-4"/>
    <n v="8.6766398031646084E-5"/>
    <n v="5.3826845547754896E-5"/>
    <n v="8.5176516063001522E-5"/>
    <n v="6.5363497879500164E-5"/>
    <n v="6.3879223488271498E-5"/>
    <n v="1.1519072746427149E-4"/>
    <n v="1.2368121430615985E-3"/>
    <x v="194"/>
    <x v="194"/>
  </r>
  <r>
    <x v="195"/>
    <x v="21"/>
    <x v="6"/>
    <x v="195"/>
    <n v="776947.30599999987"/>
    <n v="948497.68"/>
    <n v="908255.66500000004"/>
    <n v="847156.30299999996"/>
    <n v="994198.30900000012"/>
    <n v="865074.26399999997"/>
    <n v="980267.26599999995"/>
    <x v="195"/>
    <x v="195"/>
    <n v="123"/>
    <n v="44"/>
    <n v="30"/>
    <n v="40"/>
    <n v="45"/>
    <n v="62"/>
    <n v="66"/>
    <n v="1375"/>
    <n v="61"/>
    <x v="172"/>
    <x v="185"/>
    <n v="3.3817531837721556E-4"/>
    <n v="5.6631897247353361E-5"/>
    <n v="3.1628965080863453E-5"/>
    <n v="4.4040462990120735E-5"/>
    <n v="5.3118887082163397E-5"/>
    <n v="6.2361803916526266E-5"/>
    <n v="7.6294027861635713E-5"/>
    <n v="1.4026786853861956E-3"/>
    <x v="195"/>
    <x v="195"/>
  </r>
  <r>
    <x v="196"/>
    <x v="21"/>
    <x v="7"/>
    <x v="196"/>
    <n v="776585.07900000003"/>
    <n v="953980.64700000011"/>
    <n v="926165.804"/>
    <n v="838652.93599999999"/>
    <n v="984369.01400000008"/>
    <n v="883741.99599999981"/>
    <n v="1016590.8530000001"/>
    <x v="196"/>
    <x v="196"/>
    <n v="95"/>
    <n v="40"/>
    <n v="56"/>
    <n v="70"/>
    <n v="40"/>
    <n v="46"/>
    <n v="71"/>
    <n v="1109"/>
    <n v="54"/>
    <x v="173"/>
    <x v="186"/>
    <n v="2.6125730788941626E-4"/>
    <n v="5.150755671420774E-5"/>
    <n v="5.8701400469814766E-5"/>
    <n v="7.558041950769325E-5"/>
    <n v="4.7695534449306456E-5"/>
    <n v="4.6730442898723747E-5"/>
    <n v="8.0340190147532627E-5"/>
    <n v="1.0909010215145029E-3"/>
    <x v="196"/>
    <x v="196"/>
  </r>
  <r>
    <x v="197"/>
    <x v="21"/>
    <x v="8"/>
    <x v="197"/>
    <n v="768074"/>
    <n v="948061"/>
    <n v="945243"/>
    <n v="832945"/>
    <n v="970659"/>
    <n v="898870"/>
    <n v="1046092"/>
    <x v="197"/>
    <x v="197"/>
    <n v="113"/>
    <n v="49"/>
    <n v="64"/>
    <n v="52"/>
    <n v="44"/>
    <n v="60"/>
    <n v="67"/>
    <n v="1300"/>
    <n v="65"/>
    <x v="174"/>
    <x v="187"/>
    <n v="3.1206848936757802E-4"/>
    <n v="6.3795936329051628E-5"/>
    <n v="6.7506204769524322E-5"/>
    <n v="5.5012309004139673E-5"/>
    <n v="5.2824616271182368E-5"/>
    <n v="6.1813675039328945E-5"/>
    <n v="7.4538031083471473E-5"/>
    <n v="1.2427205255369509E-3"/>
    <x v="197"/>
    <x v="197"/>
  </r>
  <r>
    <x v="198"/>
    <x v="22"/>
    <x v="0"/>
    <x v="198"/>
    <n v="1351255.1359999999"/>
    <n v="1434877.7389999998"/>
    <n v="1225867.7009999997"/>
    <n v="1415148.9690000003"/>
    <n v="1528148.9680000003"/>
    <n v="1135826.2409999999"/>
    <n v="1283330.4539999999"/>
    <x v="198"/>
    <x v="198"/>
    <n v="141"/>
    <n v="90"/>
    <n v="52"/>
    <n v="68"/>
    <n v="58"/>
    <n v="45"/>
    <n v="134"/>
    <n v="1293"/>
    <n v="58"/>
    <x v="175"/>
    <x v="188"/>
    <n v="2.2353645486963302E-4"/>
    <n v="6.6604742215018681E-5"/>
    <n v="3.6240021422480237E-5"/>
    <n v="5.5470912517336991E-5"/>
    <n v="4.0985084447317989E-5"/>
    <n v="2.9447390890755088E-5"/>
    <n v="1.1797579168625671E-4"/>
    <n v="1.007534728074021E-3"/>
    <x v="198"/>
    <x v="198"/>
  </r>
  <r>
    <x v="199"/>
    <x v="22"/>
    <x v="1"/>
    <x v="199"/>
    <n v="1350715.5209999997"/>
    <n v="1423352.9849999999"/>
    <n v="1186565.9419999998"/>
    <n v="1354684.4039999999"/>
    <n v="1516353.7960000001"/>
    <n v="1179079.1800000004"/>
    <n v="1313897.5009999999"/>
    <x v="199"/>
    <x v="199"/>
    <n v="114"/>
    <n v="38"/>
    <n v="64"/>
    <n v="53"/>
    <n v="33"/>
    <n v="54"/>
    <n v="91"/>
    <n v="1275"/>
    <n v="72"/>
    <x v="176"/>
    <x v="189"/>
    <n v="1.8551077558135134E-4"/>
    <n v="2.8133237094859746E-5"/>
    <n v="4.4964250382346304E-5"/>
    <n v="4.4666712673942574E-5"/>
    <n v="2.4359917263799843E-5"/>
    <n v="3.5611741891929816E-5"/>
    <n v="7.7178871057667197E-5"/>
    <n v="9.7039533070852543E-4"/>
    <x v="199"/>
    <x v="199"/>
  </r>
  <r>
    <x v="200"/>
    <x v="22"/>
    <x v="2"/>
    <x v="200"/>
    <n v="1324817.3700000001"/>
    <n v="1412490.0859999997"/>
    <n v="1173463.898"/>
    <n v="1309493.9380000003"/>
    <n v="1501504.8390000002"/>
    <n v="1210769.4180000001"/>
    <n v="1327198.3289999997"/>
    <x v="200"/>
    <x v="200"/>
    <n v="136"/>
    <n v="67"/>
    <n v="53"/>
    <n v="47"/>
    <n v="49"/>
    <n v="46"/>
    <n v="143"/>
    <n v="1467"/>
    <n v="67"/>
    <x v="177"/>
    <x v="190"/>
    <n v="2.2548568725869663E-4"/>
    <n v="5.0573008413982373E-5"/>
    <n v="3.7522387254475934E-5"/>
    <n v="4.0052361287044893E-5"/>
    <n v="3.7419035383117587E-5"/>
    <n v="3.0635931903247096E-5"/>
    <n v="1.1810671617079115E-4"/>
    <n v="1.1053359305427518E-3"/>
    <x v="200"/>
    <x v="200"/>
  </r>
  <r>
    <x v="201"/>
    <x v="22"/>
    <x v="3"/>
    <x v="201"/>
    <n v="1297091.2520000001"/>
    <n v="1400882.1730000004"/>
    <n v="1163111.5170000002"/>
    <n v="1266910.8020000001"/>
    <n v="1477865.3640000005"/>
    <n v="1236863.814"/>
    <n v="1348383.52"/>
    <x v="201"/>
    <x v="201"/>
    <n v="126"/>
    <n v="81"/>
    <n v="65"/>
    <n v="56"/>
    <n v="54"/>
    <n v="55"/>
    <n v="100"/>
    <n v="1335"/>
    <n v="47"/>
    <x v="178"/>
    <x v="191"/>
    <n v="2.1406615122153812E-4"/>
    <n v="6.2447418310088168E-5"/>
    <n v="4.6399334114447312E-5"/>
    <n v="4.8146716098590564E-5"/>
    <n v="4.2623363787532055E-5"/>
    <n v="3.7215839371955115E-5"/>
    <n v="8.0849644777464559E-5"/>
    <n v="9.9007439663753821E-4"/>
    <x v="201"/>
    <x v="201"/>
  </r>
  <r>
    <x v="202"/>
    <x v="22"/>
    <x v="4"/>
    <x v="202"/>
    <n v="1277595.176"/>
    <n v="1395126.3140000002"/>
    <n v="1155482.3540000001"/>
    <n v="1231666.2480000004"/>
    <n v="1449708.4259999995"/>
    <n v="1261962.1270000001"/>
    <n v="1362462.2759999998"/>
    <x v="202"/>
    <x v="202"/>
    <n v="127"/>
    <n v="73"/>
    <n v="49"/>
    <n v="48"/>
    <n v="41"/>
    <n v="46"/>
    <n v="170"/>
    <n v="1586"/>
    <n v="42"/>
    <x v="179"/>
    <x v="192"/>
    <n v="2.2009742135767495E-4"/>
    <n v="5.7138600216505513E-5"/>
    <n v="3.5122267789151592E-5"/>
    <n v="4.1541093062854333E-5"/>
    <n v="3.3288238649533888E-5"/>
    <n v="3.1730518478755131E-5"/>
    <n v="1.3471085729342176E-4"/>
    <n v="1.1640689272192372E-3"/>
    <x v="202"/>
    <x v="202"/>
  </r>
  <r>
    <x v="203"/>
    <x v="22"/>
    <x v="5"/>
    <x v="203"/>
    <n v="1265892.8149999999"/>
    <n v="1393118.078"/>
    <n v="1166581.615"/>
    <n v="1212817.8320000004"/>
    <n v="1431973.1960000002"/>
    <n v="1297660.6029999994"/>
    <n v="1411023.4650000001"/>
    <x v="203"/>
    <x v="203"/>
    <n v="117"/>
    <n v="98"/>
    <n v="50"/>
    <n v="38"/>
    <n v="47"/>
    <n v="61"/>
    <n v="143"/>
    <n v="1553"/>
    <n v="75"/>
    <x v="180"/>
    <x v="192"/>
    <n v="2.037270736303599E-4"/>
    <n v="7.7415717064481486E-5"/>
    <n v="3.589071220135297E-5"/>
    <n v="3.2573803248219371E-5"/>
    <n v="3.8752728365227389E-5"/>
    <n v="4.259856271778986E-5"/>
    <n v="1.1019830583544352E-4"/>
    <n v="1.1006195421420578E-3"/>
    <x v="203"/>
    <x v="203"/>
  </r>
  <r>
    <x v="204"/>
    <x v="22"/>
    <x v="6"/>
    <x v="204"/>
    <n v="1236413.1449999998"/>
    <n v="1384204.0760000004"/>
    <n v="1164752.6589999998"/>
    <n v="1179905.287"/>
    <n v="1386700.0959999999"/>
    <n v="1301390.5320000001"/>
    <n v="1424742.8689999999"/>
    <x v="204"/>
    <x v="204"/>
    <n v="86"/>
    <n v="60"/>
    <n v="54"/>
    <n v="51"/>
    <n v="41"/>
    <n v="65"/>
    <n v="156"/>
    <n v="1607"/>
    <n v="57"/>
    <x v="181"/>
    <x v="193"/>
    <n v="1.5282109419132231E-4"/>
    <n v="4.8527468542887429E-5"/>
    <n v="3.9011588635142836E-5"/>
    <n v="4.3786120259889453E-5"/>
    <n v="3.4748551813210068E-5"/>
    <n v="4.6873869979165276E-5"/>
    <n v="1.1987178034886763E-4"/>
    <n v="1.1279228238060407E-3"/>
    <x v="204"/>
    <x v="204"/>
  </r>
  <r>
    <x v="205"/>
    <x v="22"/>
    <x v="7"/>
    <x v="205"/>
    <n v="1219035.7320000001"/>
    <n v="1380527.872"/>
    <n v="1182758.0970000001"/>
    <n v="1161972.7220000003"/>
    <n v="1355401.048"/>
    <n v="1309922.7439999999"/>
    <n v="1455310.7459999998"/>
    <x v="205"/>
    <x v="205"/>
    <n v="129"/>
    <n v="70"/>
    <n v="66"/>
    <n v="57"/>
    <n v="59"/>
    <n v="45"/>
    <n v="149"/>
    <n v="1354"/>
    <n v="56"/>
    <x v="182"/>
    <x v="194"/>
    <n v="2.3027428030219236E-4"/>
    <n v="5.7422434931546365E-5"/>
    <n v="4.7807799710978962E-5"/>
    <n v="4.8192441163224599E-5"/>
    <n v="5.0775718640321046E-5"/>
    <n v="3.3200505537752841E-5"/>
    <n v="1.1374716614585325E-4"/>
    <n v="9.3038548895590998E-4"/>
    <x v="205"/>
    <x v="205"/>
  </r>
  <r>
    <x v="206"/>
    <x v="22"/>
    <x v="8"/>
    <x v="206"/>
    <n v="1194042"/>
    <n v="1349275"/>
    <n v="1181729"/>
    <n v="1138345"/>
    <n v="1318073"/>
    <n v="1317147"/>
    <n v="1498088"/>
    <x v="206"/>
    <x v="206"/>
    <n v="100"/>
    <n v="48"/>
    <n v="55"/>
    <n v="51"/>
    <n v="50"/>
    <n v="51"/>
    <n v="175"/>
    <n v="1495"/>
    <n v="48"/>
    <x v="183"/>
    <x v="195"/>
    <n v="1.8039828332993584E-4"/>
    <n v="4.0199590969161891E-5"/>
    <n v="4.0762631783735713E-5"/>
    <n v="4.3157102855223152E-5"/>
    <n v="4.392341513337345E-5"/>
    <n v="3.8692849333838111E-5"/>
    <n v="1.3286292266542762E-4"/>
    <n v="9.9793870587041623E-4"/>
    <x v="206"/>
    <x v="206"/>
  </r>
  <r>
    <x v="207"/>
    <x v="23"/>
    <x v="0"/>
    <x v="207"/>
    <n v="681410.272"/>
    <n v="743301.06299999997"/>
    <n v="673770.11600000015"/>
    <n v="731353.71600000001"/>
    <n v="791899.47100000002"/>
    <n v="554679.53899999999"/>
    <n v="639914.58000000007"/>
    <x v="207"/>
    <x v="207"/>
    <n v="93"/>
    <n v="68"/>
    <n v="44"/>
    <n v="68"/>
    <n v="45"/>
    <n v="57"/>
    <n v="59"/>
    <n v="538"/>
    <n v="27"/>
    <x v="184"/>
    <x v="196"/>
    <n v="2.6205793510328555E-4"/>
    <n v="9.9793036286955182E-5"/>
    <n v="5.9195394962054563E-5"/>
    <n v="1.0092463050112479E-4"/>
    <n v="6.1529734539558965E-5"/>
    <n v="7.1978833282993816E-5"/>
    <n v="1.0636772379664071E-4"/>
    <n v="8.4073721214478333E-4"/>
    <x v="207"/>
    <x v="207"/>
  </r>
  <r>
    <x v="208"/>
    <x v="23"/>
    <x v="1"/>
    <x v="208"/>
    <n v="701457.01900000009"/>
    <n v="733067.39799999993"/>
    <n v="692633.28899999987"/>
    <n v="713829.92499999993"/>
    <n v="798558.91199999989"/>
    <n v="583532.71299999987"/>
    <n v="653204.97400000005"/>
    <x v="208"/>
    <x v="208"/>
    <n v="125"/>
    <n v="60"/>
    <n v="44"/>
    <n v="69"/>
    <n v="53"/>
    <n v="70"/>
    <n v="50"/>
    <n v="535"/>
    <n v="33"/>
    <x v="185"/>
    <x v="134"/>
    <n v="3.5472052338996206E-4"/>
    <n v="8.5536245806672856E-5"/>
    <n v="6.0021766238743584E-5"/>
    <n v="9.9619814836823432E-5"/>
    <n v="7.4247377622898062E-5"/>
    <n v="8.7657903440942382E-5"/>
    <n v="8.5684999120177883E-5"/>
    <n v="8.1903846617065103E-4"/>
    <x v="208"/>
    <x v="208"/>
  </r>
  <r>
    <x v="209"/>
    <x v="23"/>
    <x v="2"/>
    <x v="209"/>
    <n v="677004.9029999997"/>
    <n v="702287.20699999994"/>
    <n v="679763.01100000006"/>
    <n v="673645.54800000018"/>
    <n v="770233.87800000003"/>
    <n v="580274.73299999989"/>
    <n v="629019.29099999997"/>
    <x v="209"/>
    <x v="209"/>
    <n v="115"/>
    <n v="66"/>
    <n v="63"/>
    <n v="54"/>
    <n v="60"/>
    <n v="71"/>
    <n v="61"/>
    <n v="594"/>
    <n v="61"/>
    <x v="186"/>
    <x v="197"/>
    <n v="3.3906911293493484E-4"/>
    <n v="9.748821567987969E-5"/>
    <n v="8.970688825319868E-5"/>
    <n v="7.9439450405753245E-5"/>
    <n v="8.9067611562393913E-5"/>
    <n v="9.2179793732729052E-5"/>
    <n v="1.0512261956441246E-4"/>
    <n v="9.4432715895830931E-4"/>
    <x v="209"/>
    <x v="209"/>
  </r>
  <r>
    <x v="210"/>
    <x v="23"/>
    <x v="3"/>
    <x v="210"/>
    <n v="672423.7489999996"/>
    <n v="695542.51"/>
    <n v="687377.87699999986"/>
    <n v="654897.17600000044"/>
    <n v="758363.18500000029"/>
    <n v="593456.24599999993"/>
    <n v="633021.2760000003"/>
    <x v="210"/>
    <x v="210"/>
    <n v="120"/>
    <n v="64"/>
    <n v="65"/>
    <n v="51"/>
    <n v="60"/>
    <n v="63"/>
    <n v="58"/>
    <n v="578"/>
    <n v="37"/>
    <x v="187"/>
    <x v="198"/>
    <n v="3.574846827197427E-4"/>
    <n v="9.5178077953341348E-5"/>
    <n v="9.3452231985073064E-5"/>
    <n v="7.4194997695568849E-5"/>
    <n v="9.1617435833926946E-5"/>
    <n v="8.3073652896270247E-5"/>
    <n v="9.7732563084355854E-5"/>
    <n v="9.1308147437369814E-4"/>
    <x v="210"/>
    <x v="210"/>
  </r>
  <r>
    <x v="211"/>
    <x v="23"/>
    <x v="4"/>
    <x v="211"/>
    <n v="680429.47300000023"/>
    <n v="698919.05100000009"/>
    <n v="699737.86399999983"/>
    <n v="649787.9859999998"/>
    <n v="761382.42600000009"/>
    <n v="641259.38199999987"/>
    <n v="724180.80300000019"/>
    <x v="211"/>
    <x v="211"/>
    <n v="127"/>
    <n v="35"/>
    <n v="63"/>
    <n v="51"/>
    <n v="49"/>
    <n v="30"/>
    <n v="58"/>
    <n v="626"/>
    <n v="52"/>
    <x v="188"/>
    <x v="199"/>
    <n v="3.7689727491458801E-4"/>
    <n v="5.1438101065325235E-5"/>
    <n v="9.0139194102465517E-5"/>
    <n v="7.2884436620968698E-5"/>
    <n v="7.5409212013347399E-5"/>
    <n v="3.9402012675296495E-5"/>
    <n v="9.0447019767735757E-5"/>
    <n v="8.6442501293423522E-4"/>
    <x v="211"/>
    <x v="211"/>
  </r>
  <r>
    <x v="212"/>
    <x v="23"/>
    <x v="5"/>
    <x v="212"/>
    <n v="688227.07600000012"/>
    <n v="693603.9160000002"/>
    <n v="716060.6470000007"/>
    <n v="649973.1860000001"/>
    <n v="751667.54999999993"/>
    <n v="642692.54999999981"/>
    <n v="686069.95200000005"/>
    <x v="212"/>
    <x v="212"/>
    <n v="129"/>
    <n v="61"/>
    <n v="55"/>
    <n v="56"/>
    <n v="42"/>
    <n v="54"/>
    <n v="62"/>
    <n v="495"/>
    <n v="44"/>
    <x v="189"/>
    <x v="200"/>
    <n v="3.8068167847781252E-4"/>
    <n v="8.8633536992665466E-5"/>
    <n v="7.9295976754548749E-5"/>
    <n v="7.8205666286252355E-5"/>
    <n v="6.4618050259076371E-5"/>
    <n v="7.1840270342919563E-5"/>
    <n v="9.6469143760885385E-5"/>
    <n v="7.2150077197958955E-4"/>
    <x v="212"/>
    <x v="212"/>
  </r>
  <r>
    <x v="213"/>
    <x v="23"/>
    <x v="6"/>
    <x v="213"/>
    <n v="680407.14600000007"/>
    <n v="682235.72900000017"/>
    <n v="713599.71199999971"/>
    <n v="642341.13599999994"/>
    <n v="736804.21499999997"/>
    <n v="658229.79"/>
    <n v="704357.04099999997"/>
    <x v="213"/>
    <x v="213"/>
    <n v="109"/>
    <n v="40"/>
    <n v="60"/>
    <n v="51"/>
    <n v="63"/>
    <n v="42"/>
    <n v="58"/>
    <n v="633"/>
    <n v="50"/>
    <x v="190"/>
    <x v="201"/>
    <n v="3.2742693984511061E-4"/>
    <n v="5.8788330244844309E-5"/>
    <n v="8.794614156011167E-5"/>
    <n v="7.1468638709316096E-5"/>
    <n v="9.8078725569897192E-5"/>
    <n v="5.7002931233231343E-5"/>
    <n v="8.8115124658821656E-5"/>
    <n v="8.9869194620573124E-4"/>
    <x v="213"/>
    <x v="213"/>
  </r>
  <r>
    <x v="214"/>
    <x v="23"/>
    <x v="7"/>
    <x v="214"/>
    <n v="686280.82900000014"/>
    <n v="683388.95499999996"/>
    <n v="715947.02999999968"/>
    <n v="643762.9589999998"/>
    <n v="724190.92999999993"/>
    <n v="674338.50699999998"/>
    <n v="733677.36399999971"/>
    <x v="214"/>
    <x v="214"/>
    <n v="89"/>
    <n v="47"/>
    <n v="53"/>
    <n v="61"/>
    <n v="60"/>
    <n v="68"/>
    <n v="58"/>
    <n v="465"/>
    <n v="57"/>
    <x v="191"/>
    <x v="202"/>
    <n v="2.6705736418888506E-4"/>
    <n v="6.8485083677020492E-5"/>
    <n v="7.7554662849357877E-5"/>
    <n v="8.5201833996015084E-5"/>
    <n v="9.3202007293495146E-5"/>
    <n v="9.3897889607648085E-5"/>
    <n v="8.6010215044711962E-5"/>
    <n v="6.3379357578217477E-4"/>
    <x v="214"/>
    <x v="214"/>
  </r>
  <r>
    <x v="215"/>
    <x v="23"/>
    <x v="8"/>
    <x v="215"/>
    <n v="650976"/>
    <n v="639854"/>
    <n v="684324"/>
    <n v="616148"/>
    <n v="671407"/>
    <n v="646451"/>
    <n v="702765"/>
    <x v="215"/>
    <x v="215"/>
    <n v="134"/>
    <n v="44"/>
    <n v="70"/>
    <n v="33"/>
    <n v="55"/>
    <n v="47"/>
    <n v="49"/>
    <n v="578"/>
    <n v="39"/>
    <x v="192"/>
    <x v="203"/>
    <n v="4.2398488841920081E-4"/>
    <n v="6.7590817480214321E-5"/>
    <n v="1.0939995686515986E-4"/>
    <n v="4.8222771669560032E-5"/>
    <n v="8.9264267675947981E-5"/>
    <n v="7.0002249008425585E-5"/>
    <n v="7.5798475058434439E-5"/>
    <n v="8.2246554680440826E-4"/>
    <x v="215"/>
    <x v="215"/>
  </r>
  <r>
    <x v="216"/>
    <x v="24"/>
    <x v="0"/>
    <x v="216"/>
    <n v="416772.9219999999"/>
    <n v="447296.75400000002"/>
    <n v="381306.36799999996"/>
    <n v="383759.94999999995"/>
    <n v="403646.66700000007"/>
    <n v="310222.7759999999"/>
    <n v="365180.54400000005"/>
    <x v="216"/>
    <x v="216"/>
    <n v="123"/>
    <n v="57"/>
    <n v="31"/>
    <n v="46"/>
    <n v="51"/>
    <n v="58"/>
    <n v="55"/>
    <n v="448"/>
    <n v="70"/>
    <x v="193"/>
    <x v="204"/>
    <n v="5.7119490030505839E-4"/>
    <n v="1.36765123143005E-4"/>
    <n v="6.9305220131331418E-5"/>
    <n v="1.2063790133187601E-4"/>
    <n v="1.3289557703976147E-4"/>
    <n v="1.4369002581160912E-4"/>
    <n v="1.7729194712640963E-4"/>
    <n v="1.2267904393066459E-3"/>
    <x v="216"/>
    <x v="216"/>
  </r>
  <r>
    <x v="217"/>
    <x v="24"/>
    <x v="1"/>
    <x v="217"/>
    <n v="398252.33499999996"/>
    <n v="424340.39299999998"/>
    <n v="364378.14799999981"/>
    <n v="369638.68599999993"/>
    <n v="397130.7699999999"/>
    <n v="315735.36099999992"/>
    <n v="350795.66600000003"/>
    <x v="217"/>
    <x v="217"/>
    <n v="98"/>
    <n v="62"/>
    <n v="34"/>
    <n v="66"/>
    <n v="67"/>
    <n v="54"/>
    <n v="63"/>
    <n v="438"/>
    <n v="58"/>
    <x v="46"/>
    <x v="205"/>
    <n v="4.9014839242580706E-4"/>
    <n v="1.5568019205712883E-4"/>
    <n v="8.0124354317596158E-5"/>
    <n v="1.8113051060350644E-4"/>
    <n v="1.8125808400909642E-4"/>
    <n v="1.3597536146594738E-4"/>
    <n v="1.9953419154720531E-4"/>
    <n v="1.2485901122849105E-3"/>
    <x v="217"/>
    <x v="217"/>
  </r>
  <r>
    <x v="218"/>
    <x v="24"/>
    <x v="2"/>
    <x v="218"/>
    <n v="388394.73800000001"/>
    <n v="401460.35999999993"/>
    <n v="356345.69999999995"/>
    <n v="358445.89900000003"/>
    <n v="388306.57999999984"/>
    <n v="317157.68600000005"/>
    <n v="347002.89100000035"/>
    <x v="218"/>
    <x v="218"/>
    <n v="117"/>
    <n v="64"/>
    <n v="47"/>
    <n v="50"/>
    <n v="59"/>
    <n v="54"/>
    <n v="65"/>
    <n v="486"/>
    <n v="62"/>
    <x v="194"/>
    <x v="206"/>
    <n v="6.0052653858941199E-4"/>
    <n v="1.6478081121686051E-4"/>
    <n v="1.17072579718705E-4"/>
    <n v="1.4031318464064531E-4"/>
    <n v="1.6459945605347821E-4"/>
    <n v="1.3906537458108494E-4"/>
    <n v="2.0494537218940356E-4"/>
    <n v="1.400564700194384E-3"/>
    <x v="218"/>
    <x v="218"/>
  </r>
  <r>
    <x v="219"/>
    <x v="24"/>
    <x v="3"/>
    <x v="219"/>
    <n v="390067.65300000005"/>
    <n v="412468.54600000009"/>
    <n v="360477.31900000002"/>
    <n v="353756.54000000015"/>
    <n v="388065.89699999982"/>
    <n v="328897.359"/>
    <n v="358986.98299999989"/>
    <x v="219"/>
    <x v="219"/>
    <n v="92"/>
    <n v="55"/>
    <n v="75"/>
    <n v="59"/>
    <n v="59"/>
    <n v="46"/>
    <n v="48"/>
    <n v="448"/>
    <n v="57"/>
    <x v="195"/>
    <x v="204"/>
    <n v="4.7087856625256343E-4"/>
    <n v="1.4100118165912104E-4"/>
    <n v="1.8183204689746206E-4"/>
    <n v="1.6367187861824947E-4"/>
    <n v="1.6678136890416209E-4"/>
    <n v="1.1853656906110464E-4"/>
    <n v="1.4594218739226786E-4"/>
    <n v="1.2479561132165066E-3"/>
    <x v="219"/>
    <x v="219"/>
  </r>
  <r>
    <x v="220"/>
    <x v="24"/>
    <x v="4"/>
    <x v="220"/>
    <n v="393399.83199999982"/>
    <n v="413405.25900000008"/>
    <n v="366269.70699999994"/>
    <n v="351704.45399999997"/>
    <n v="384107.89599999989"/>
    <n v="335586.49799999991"/>
    <n v="368194.85700000002"/>
    <x v="220"/>
    <x v="220"/>
    <n v="107"/>
    <n v="45"/>
    <n v="61"/>
    <n v="69"/>
    <n v="51"/>
    <n v="57"/>
    <n v="76"/>
    <n v="593"/>
    <n v="50"/>
    <x v="196"/>
    <x v="207"/>
    <n v="5.4881987441924153E-4"/>
    <n v="1.1438744081619237E-4"/>
    <n v="1.4755496857382742E-4"/>
    <n v="1.8838576786804815E-4"/>
    <n v="1.450081152512217E-4"/>
    <n v="1.4839580387069162E-4"/>
    <n v="2.2646918291688845E-4"/>
    <n v="1.6105602474507132E-3"/>
    <x v="220"/>
    <x v="220"/>
  </r>
  <r>
    <x v="221"/>
    <x v="24"/>
    <x v="5"/>
    <x v="221"/>
    <n v="372766.31900000013"/>
    <n v="383853.21099999989"/>
    <n v="348531.09400000004"/>
    <n v="335227.13199999998"/>
    <n v="365431.32299999992"/>
    <n v="329994.05700000003"/>
    <n v="369023.79900000012"/>
    <x v="221"/>
    <x v="221"/>
    <n v="100"/>
    <n v="69"/>
    <n v="56"/>
    <n v="47"/>
    <n v="55"/>
    <n v="73"/>
    <n v="107"/>
    <n v="545"/>
    <n v="63"/>
    <x v="122"/>
    <x v="208"/>
    <n v="5.5654670959066552E-4"/>
    <n v="1.8510256019133525E-4"/>
    <n v="1.45889101341919E-4"/>
    <n v="1.3485166979104594E-4"/>
    <n v="1.6406786548530327E-4"/>
    <n v="1.9976393758670767E-4"/>
    <n v="3.2424826365888158E-4"/>
    <n v="1.4768695175673475E-3"/>
    <x v="221"/>
    <x v="221"/>
  </r>
  <r>
    <x v="222"/>
    <x v="24"/>
    <x v="6"/>
    <x v="222"/>
    <n v="381640.33099999989"/>
    <n v="399249.53300000023"/>
    <n v="360517.95100000006"/>
    <n v="342804.96499999991"/>
    <n v="364860.47700000001"/>
    <n v="338436.13099999994"/>
    <n v="378589.55400000012"/>
    <x v="222"/>
    <x v="222"/>
    <n v="108"/>
    <n v="57"/>
    <n v="47"/>
    <n v="44"/>
    <n v="48"/>
    <n v="59"/>
    <n v="75"/>
    <n v="639"/>
    <n v="55"/>
    <x v="197"/>
    <x v="209"/>
    <n v="5.9349247698552924E-4"/>
    <n v="1.4935528394141345E-4"/>
    <n v="1.1772086405921975E-4"/>
    <n v="1.2204662729817853E-4"/>
    <n v="1.4002130920128303E-4"/>
    <n v="1.6170564837583108E-4"/>
    <n v="2.2160754461526453E-4"/>
    <n v="1.6878437168924101E-3"/>
    <x v="222"/>
    <x v="222"/>
  </r>
  <r>
    <x v="223"/>
    <x v="24"/>
    <x v="7"/>
    <x v="223"/>
    <n v="378376.07700000011"/>
    <n v="396193.58500000002"/>
    <n v="358118.21399999998"/>
    <n v="339535.08400000003"/>
    <n v="357727.18900000001"/>
    <n v="342098.53599999996"/>
    <n v="387205.27600000013"/>
    <x v="223"/>
    <x v="223"/>
    <n v="131"/>
    <n v="54"/>
    <n v="48"/>
    <n v="62"/>
    <n v="50"/>
    <n v="63"/>
    <n v="65"/>
    <n v="620"/>
    <n v="42"/>
    <x v="198"/>
    <x v="210"/>
    <n v="7.4665447214623771E-4"/>
    <n v="1.4271515373843254E-4"/>
    <n v="1.2115289549678094E-4"/>
    <n v="1.7312718978320383E-4"/>
    <n v="1.4726018710926495E-4"/>
    <n v="1.7611185824625703E-4"/>
    <n v="1.9000373623346932E-4"/>
    <n v="1.6012178511741141E-3"/>
    <x v="223"/>
    <x v="223"/>
  </r>
  <r>
    <x v="224"/>
    <x v="24"/>
    <x v="8"/>
    <x v="224"/>
    <n v="323328"/>
    <n v="337176"/>
    <n v="307945"/>
    <n v="293831"/>
    <n v="307324"/>
    <n v="300392"/>
    <n v="347215"/>
    <x v="224"/>
    <x v="224"/>
    <n v="101"/>
    <n v="50"/>
    <n v="46"/>
    <n v="66"/>
    <n v="58"/>
    <n v="35"/>
    <n v="86"/>
    <n v="586"/>
    <n v="79"/>
    <x v="199"/>
    <x v="211"/>
    <n v="6.7503893170076394E-4"/>
    <n v="1.5464172604908946E-4"/>
    <n v="1.3642726647210951E-4"/>
    <n v="2.1432398642614754E-4"/>
    <n v="1.9739237861219545E-4"/>
    <n v="1.1388632192734703E-4"/>
    <n v="2.8629257769847397E-4"/>
    <n v="1.687715104474173E-3"/>
    <x v="224"/>
    <x v="224"/>
  </r>
  <r>
    <x v="225"/>
    <x v="25"/>
    <x v="0"/>
    <x v="225"/>
    <n v="765931.51899999997"/>
    <n v="823917.65599999996"/>
    <n v="743732.13800000004"/>
    <n v="785589.5950000002"/>
    <n v="855733.82600000047"/>
    <n v="643494.84899999993"/>
    <n v="777185.89800000004"/>
    <x v="225"/>
    <x v="225"/>
    <n v="104"/>
    <n v="50"/>
    <n v="69"/>
    <n v="45"/>
    <n v="58"/>
    <n v="65"/>
    <n v="92"/>
    <n v="1120"/>
    <n v="53"/>
    <x v="200"/>
    <x v="212"/>
    <n v="2.6815791483375794E-4"/>
    <n v="6.5279987518048599E-5"/>
    <n v="8.3746233009479286E-5"/>
    <n v="6.0505654792612978E-5"/>
    <n v="7.3829898421707053E-5"/>
    <n v="7.5958198712130809E-5"/>
    <n v="1.4296928738896558E-4"/>
    <n v="1.4410966576750726E-3"/>
    <x v="225"/>
    <x v="225"/>
  </r>
  <r>
    <x v="226"/>
    <x v="25"/>
    <x v="1"/>
    <x v="226"/>
    <n v="763225.2919999999"/>
    <n v="811646.90800000005"/>
    <n v="730368.16999999993"/>
    <n v="756350.48500000022"/>
    <n v="852100.44200000004"/>
    <n v="659324.88399999985"/>
    <n v="786591.89399999997"/>
    <x v="226"/>
    <x v="226"/>
    <n v="91"/>
    <n v="58"/>
    <n v="70"/>
    <n v="56"/>
    <n v="59"/>
    <n v="52"/>
    <n v="63"/>
    <n v="998"/>
    <n v="53"/>
    <x v="201"/>
    <x v="213"/>
    <n v="2.4249744871365501E-4"/>
    <n v="7.5993288754901489E-5"/>
    <n v="8.624439927023044E-5"/>
    <n v="7.6673658984892522E-5"/>
    <n v="7.8006164033860549E-5"/>
    <n v="6.1025669553636959E-5"/>
    <n v="9.5552286177628953E-5"/>
    <n v="1.2687646638779118E-3"/>
    <x v="226"/>
    <x v="226"/>
  </r>
  <r>
    <x v="227"/>
    <x v="25"/>
    <x v="2"/>
    <x v="227"/>
    <n v="758149.55799999996"/>
    <n v="814624.70699999994"/>
    <n v="746204.31500000029"/>
    <n v="739678.80199999991"/>
    <n v="850235.80400000012"/>
    <n v="679047.20999999985"/>
    <n v="787256.85999999975"/>
    <x v="227"/>
    <x v="227"/>
    <n v="110"/>
    <n v="49"/>
    <n v="65"/>
    <n v="49"/>
    <n v="30"/>
    <n v="45"/>
    <n v="70"/>
    <n v="1010"/>
    <n v="61"/>
    <x v="202"/>
    <x v="214"/>
    <n v="2.9391179799390836E-4"/>
    <n v="6.4631047374428462E-5"/>
    <n v="7.9791343721176883E-5"/>
    <n v="6.5665661555441398E-5"/>
    <n v="4.0558144858124519E-5"/>
    <n v="5.2926493789480538E-5"/>
    <n v="1.0308561609435081E-4"/>
    <n v="1.2829357879460082E-3"/>
    <x v="227"/>
    <x v="227"/>
  </r>
  <r>
    <x v="228"/>
    <x v="25"/>
    <x v="3"/>
    <x v="228"/>
    <n v="760022.46999999962"/>
    <n v="808175.02299999993"/>
    <n v="753717.73399999994"/>
    <n v="727506.81599999988"/>
    <n v="845374.69299999962"/>
    <n v="698495.49599999993"/>
    <n v="804906.40199999989"/>
    <x v="228"/>
    <x v="228"/>
    <n v="123"/>
    <n v="59"/>
    <n v="65"/>
    <n v="51"/>
    <n v="53"/>
    <n v="78"/>
    <n v="102"/>
    <n v="1037"/>
    <n v="55"/>
    <x v="203"/>
    <x v="215"/>
    <n v="3.292734655671122E-4"/>
    <n v="7.7629283776307342E-5"/>
    <n v="8.0428122807749779E-5"/>
    <n v="6.7664588080396698E-5"/>
    <n v="7.2851551125536129E-5"/>
    <n v="9.2266779034039562E-5"/>
    <n v="1.4602814274982813E-4"/>
    <n v="1.2883485550907571E-3"/>
    <x v="228"/>
    <x v="228"/>
  </r>
  <r>
    <x v="229"/>
    <x v="25"/>
    <x v="4"/>
    <x v="229"/>
    <n v="728921.28500000015"/>
    <n v="775389.61400000006"/>
    <n v="735682.34700000007"/>
    <n v="690184.54099999997"/>
    <n v="806044.48499999999"/>
    <n v="686515.04299999971"/>
    <n v="783191.95"/>
    <x v="229"/>
    <x v="229"/>
    <n v="125"/>
    <n v="73"/>
    <n v="51"/>
    <n v="49"/>
    <n v="46"/>
    <n v="53"/>
    <n v="82"/>
    <n v="1133"/>
    <n v="40"/>
    <x v="204"/>
    <x v="216"/>
    <n v="3.5331570408568379E-4"/>
    <n v="1.0014798785852438E-4"/>
    <n v="6.5773385507327675E-5"/>
    <n v="6.6604833186244703E-5"/>
    <n v="6.6648841385741789E-5"/>
    <n v="6.5753194750783512E-5"/>
    <n v="1.1944385026389004E-4"/>
    <n v="1.4466440825904813E-3"/>
    <x v="229"/>
    <x v="229"/>
  </r>
  <r>
    <x v="230"/>
    <x v="25"/>
    <x v="5"/>
    <x v="230"/>
    <n v="751848.13800000015"/>
    <n v="798866.201"/>
    <n v="764137.75400000019"/>
    <n v="707771.87500000035"/>
    <n v="819487.2139999998"/>
    <n v="731425.98699999973"/>
    <n v="834746.84700000018"/>
    <x v="230"/>
    <x v="230"/>
    <n v="94"/>
    <n v="78"/>
    <n v="64"/>
    <n v="61"/>
    <n v="74"/>
    <n v="75"/>
    <n v="94"/>
    <n v="1094"/>
    <n v="54"/>
    <x v="205"/>
    <x v="217"/>
    <n v="2.5806189123045426E-4"/>
    <n v="1.0374435482076034E-4"/>
    <n v="8.0113540815578949E-5"/>
    <n v="7.9828538350167663E-5"/>
    <n v="1.0455346222962019E-4"/>
    <n v="9.1520646959111695E-5"/>
    <n v="1.2851607909851313E-4"/>
    <n v="1.3105769778367306E-3"/>
    <x v="230"/>
    <x v="230"/>
  </r>
  <r>
    <x v="231"/>
    <x v="25"/>
    <x v="6"/>
    <x v="231"/>
    <n v="723141.27399999998"/>
    <n v="771624.04200000002"/>
    <n v="749220.27999999968"/>
    <n v="683658.93199999991"/>
    <n v="774389.66900000011"/>
    <n v="715375.67200000037"/>
    <n v="817059.43"/>
    <x v="231"/>
    <x v="231"/>
    <n v="123"/>
    <n v="44"/>
    <n v="56"/>
    <n v="68"/>
    <n v="60"/>
    <n v="46"/>
    <n v="81"/>
    <n v="1158"/>
    <n v="42"/>
    <x v="206"/>
    <x v="218"/>
    <n v="3.5141301989638523E-4"/>
    <n v="6.0845648813014651E-5"/>
    <n v="7.2574203176525693E-5"/>
    <n v="9.0761024247768663E-5"/>
    <n v="8.7763060192125162E-5"/>
    <n v="5.9401618902537288E-5"/>
    <n v="1.1322722196233696E-4"/>
    <n v="1.4172775657212595E-3"/>
    <x v="231"/>
    <x v="231"/>
  </r>
  <r>
    <x v="232"/>
    <x v="25"/>
    <x v="7"/>
    <x v="232"/>
    <n v="744744.51299999992"/>
    <n v="787866.58200000005"/>
    <n v="767967.21999999986"/>
    <n v="702267.55599999987"/>
    <n v="784604.39199999999"/>
    <n v="756558.7309999998"/>
    <n v="877110.41500000004"/>
    <x v="232"/>
    <x v="232"/>
    <n v="113"/>
    <n v="56"/>
    <n v="54"/>
    <n v="52"/>
    <n v="43"/>
    <n v="34"/>
    <n v="97"/>
    <n v="956"/>
    <n v="67"/>
    <x v="207"/>
    <x v="219"/>
    <n v="3.1747565119088432E-4"/>
    <n v="7.5193571785335208E-5"/>
    <n v="6.8539523358029673E-5"/>
    <n v="6.7711223403519767E-5"/>
    <n v="6.1230224339169117E-5"/>
    <n v="4.3333940450335893E-5"/>
    <n v="1.2821212157817266E-4"/>
    <n v="1.0899425929174493E-3"/>
    <x v="232"/>
    <x v="232"/>
  </r>
  <r>
    <x v="233"/>
    <x v="25"/>
    <x v="8"/>
    <x v="233"/>
    <n v="712752"/>
    <n v="765866"/>
    <n v="751285"/>
    <n v="675450"/>
    <n v="736575"/>
    <n v="729676"/>
    <n v="852935"/>
    <x v="233"/>
    <x v="233"/>
    <n v="102"/>
    <n v="53"/>
    <n v="51"/>
    <n v="48"/>
    <n v="61"/>
    <n v="59"/>
    <n v="71"/>
    <n v="1115"/>
    <n v="56"/>
    <x v="208"/>
    <x v="220"/>
    <n v="2.9647973909782959E-4"/>
    <n v="7.435966507284441E-5"/>
    <n v="6.6591283592691146E-5"/>
    <n v="6.3890534218039759E-5"/>
    <n v="9.0310163594640609E-5"/>
    <n v="8.0100464989987441E-5"/>
    <n v="9.7303460714070355E-5"/>
    <n v="1.3072508456095715E-3"/>
    <x v="233"/>
    <x v="233"/>
  </r>
  <r>
    <x v="234"/>
    <x v="26"/>
    <x v="0"/>
    <x v="234"/>
    <n v="116668.70400000006"/>
    <n v="142895.73000000001"/>
    <n v="110958.31000000003"/>
    <n v="114921.76400000002"/>
    <n v="146303.829"/>
    <n v="116524.79000000001"/>
    <n v="131683.64099999997"/>
    <x v="234"/>
    <x v="234"/>
    <n v="82"/>
    <n v="48"/>
    <n v="47"/>
    <n v="53"/>
    <n v="56"/>
    <n v="39"/>
    <n v="56"/>
    <n v="174"/>
    <n v="72"/>
    <x v="209"/>
    <x v="221"/>
    <n v="1.4023089906800659E-3"/>
    <n v="4.1142138683566742E-4"/>
    <n v="3.2891115780716467E-4"/>
    <n v="4.7765687851590376E-4"/>
    <n v="4.8728803014196672E-4"/>
    <n v="2.6656855303493118E-4"/>
    <n v="4.8058443186209556E-4"/>
    <n v="1.3213486404131248E-3"/>
    <x v="234"/>
    <x v="234"/>
  </r>
  <r>
    <x v="235"/>
    <x v="26"/>
    <x v="1"/>
    <x v="235"/>
    <n v="117520.73600000002"/>
    <n v="133208.17300000004"/>
    <n v="111918.81100000002"/>
    <n v="113007.58199999997"/>
    <n v="146682.57399999999"/>
    <n v="124051.33700000006"/>
    <n v="134086.67199999996"/>
    <x v="235"/>
    <x v="235"/>
    <n v="117"/>
    <n v="55"/>
    <n v="61"/>
    <n v="54"/>
    <n v="52"/>
    <n v="46"/>
    <n v="57"/>
    <n v="203"/>
    <n v="67"/>
    <x v="210"/>
    <x v="222"/>
    <n v="2.0305249686279553E-3"/>
    <n v="4.6800251489235051E-4"/>
    <n v="4.5792985990431668E-4"/>
    <n v="4.8249261690244363E-4"/>
    <n v="4.6014611656764777E-4"/>
    <n v="3.1360235061050949E-4"/>
    <n v="4.594871879534839E-4"/>
    <n v="1.5139461437300797E-3"/>
    <x v="235"/>
    <x v="235"/>
  </r>
  <r>
    <x v="236"/>
    <x v="26"/>
    <x v="2"/>
    <x v="236"/>
    <n v="113366.29199999999"/>
    <n v="127750.25899999999"/>
    <n v="113866.958"/>
    <n v="108261.60699999997"/>
    <n v="140230.05200000003"/>
    <n v="125867.08500000002"/>
    <n v="135259.59100000001"/>
    <x v="236"/>
    <x v="236"/>
    <n v="116"/>
    <n v="57"/>
    <n v="39"/>
    <n v="38"/>
    <n v="50"/>
    <n v="64"/>
    <n v="54"/>
    <n v="168"/>
    <n v="56"/>
    <x v="64"/>
    <x v="223"/>
    <n v="2.0572341699643601E-3"/>
    <n v="5.0279495778163057E-4"/>
    <n v="3.0528313840835346E-4"/>
    <n v="3.337227995499801E-4"/>
    <n v="4.6184424363846741E-4"/>
    <n v="4.5639289929094506E-4"/>
    <n v="4.290239978148377E-4"/>
    <n v="1.2420560993711713E-3"/>
    <x v="236"/>
    <x v="236"/>
  </r>
  <r>
    <x v="237"/>
    <x v="26"/>
    <x v="3"/>
    <x v="237"/>
    <n v="112706.39800000002"/>
    <n v="125397.232"/>
    <n v="113701.34800000004"/>
    <n v="106347.51699999998"/>
    <n v="136559.84100000004"/>
    <n v="129245.26500000001"/>
    <n v="137110.864"/>
    <x v="237"/>
    <x v="237"/>
    <n v="76"/>
    <n v="50"/>
    <n v="46"/>
    <n v="52"/>
    <n v="61"/>
    <n v="68"/>
    <n v="49"/>
    <n v="174"/>
    <n v="42"/>
    <x v="211"/>
    <x v="224"/>
    <n v="1.3727050178292714E-3"/>
    <n v="4.4363053817051269E-4"/>
    <n v="3.6683425356629878E-4"/>
    <n v="4.5733846532760528E-4"/>
    <n v="5.7359120100566158E-4"/>
    <n v="4.9795019899005288E-4"/>
    <n v="3.7912414044723414E-4"/>
    <n v="1.2690460472920657E-3"/>
    <x v="237"/>
    <x v="237"/>
  </r>
  <r>
    <x v="238"/>
    <x v="26"/>
    <x v="4"/>
    <x v="238"/>
    <n v="110013.65800000002"/>
    <n v="122874.51000000002"/>
    <n v="112764.58100000001"/>
    <n v="101836.81600000002"/>
    <n v="128437.09100000001"/>
    <n v="127201.44799999997"/>
    <n v="135565.01100000003"/>
    <x v="238"/>
    <x v="238"/>
    <n v="77"/>
    <n v="54"/>
    <n v="50"/>
    <n v="60"/>
    <n v="36"/>
    <n v="54"/>
    <n v="46"/>
    <n v="220"/>
    <n v="53"/>
    <x v="158"/>
    <x v="12"/>
    <n v="1.4188847889875084E-3"/>
    <n v="4.9084814541845332E-4"/>
    <n v="4.069192218955745E-4"/>
    <n v="5.3208196641106663E-4"/>
    <n v="3.5350673178941489E-4"/>
    <n v="4.2043929506313711E-4"/>
    <n v="3.6163110344467156E-4"/>
    <n v="1.6228376214272571E-3"/>
    <x v="238"/>
    <x v="238"/>
  </r>
  <r>
    <x v="239"/>
    <x v="26"/>
    <x v="5"/>
    <x v="239"/>
    <n v="109927.144"/>
    <n v="122165.49799999998"/>
    <n v="113828.54800000001"/>
    <n v="101108.89599999999"/>
    <n v="122110.87400000001"/>
    <n v="126559.973"/>
    <n v="136192.69900000002"/>
    <x v="239"/>
    <x v="239"/>
    <n v="98"/>
    <n v="56"/>
    <n v="47"/>
    <n v="43"/>
    <n v="54"/>
    <n v="43"/>
    <n v="57"/>
    <n v="197"/>
    <n v="36"/>
    <x v="72"/>
    <x v="225"/>
    <n v="1.8052043747396503E-3"/>
    <n v="5.0942831735899556E-4"/>
    <n v="3.847240077554467E-4"/>
    <n v="3.7776112192874494E-4"/>
    <n v="5.3407763447441863E-4"/>
    <n v="3.5213899132357368E-4"/>
    <n v="4.5037936283377685E-4"/>
    <n v="1.4464798880298273E-3"/>
    <x v="239"/>
    <x v="239"/>
  </r>
  <r>
    <x v="240"/>
    <x v="26"/>
    <x v="6"/>
    <x v="240"/>
    <n v="117167.942"/>
    <n v="129693.02500000005"/>
    <n v="120853.87100000001"/>
    <n v="107961.031"/>
    <n v="126742.46799999998"/>
    <n v="138670.495"/>
    <n v="153462.34000000003"/>
    <x v="240"/>
    <x v="240"/>
    <n v="115"/>
    <n v="61"/>
    <n v="65"/>
    <n v="72"/>
    <n v="67"/>
    <n v="55"/>
    <n v="57"/>
    <n v="157"/>
    <n v="62"/>
    <x v="212"/>
    <x v="105"/>
    <n v="2.0451423379053519E-3"/>
    <n v="5.206202222106112E-4"/>
    <n v="5.0118346765371522E-4"/>
    <n v="5.9576080934966484E-4"/>
    <n v="6.2059429573250373E-4"/>
    <n v="4.339508364315583E-4"/>
    <n v="4.1104634406908261E-4"/>
    <n v="1.0230523006491362E-3"/>
    <x v="240"/>
    <x v="240"/>
  </r>
  <r>
    <x v="241"/>
    <x v="26"/>
    <x v="7"/>
    <x v="241"/>
    <n v="117630.36900000001"/>
    <n v="127548.40500000004"/>
    <n v="121205.28099999996"/>
    <n v="108519.667"/>
    <n v="121893.21699999999"/>
    <n v="136596.283"/>
    <n v="155915.87800000003"/>
    <x v="241"/>
    <x v="241"/>
    <n v="96"/>
    <n v="56"/>
    <n v="52"/>
    <n v="38"/>
    <n v="62"/>
    <n v="58"/>
    <n v="51"/>
    <n v="180"/>
    <n v="45"/>
    <x v="213"/>
    <x v="76"/>
    <n v="1.6865392227446959E-3"/>
    <n v="4.7606753660697944E-4"/>
    <n v="4.0768835956827513E-4"/>
    <n v="3.1351769235203549E-4"/>
    <n v="5.7132501152993773E-4"/>
    <n v="4.7582631279638807E-4"/>
    <n v="3.7336301457046239E-4"/>
    <n v="1.1544686936887851E-3"/>
    <x v="241"/>
    <x v="241"/>
  </r>
  <r>
    <x v="242"/>
    <x v="26"/>
    <x v="8"/>
    <x v="242"/>
    <n v="98768"/>
    <n v="110443"/>
    <n v="105652"/>
    <n v="94620"/>
    <n v="100337"/>
    <n v="113613"/>
    <n v="134545"/>
    <x v="242"/>
    <x v="242"/>
    <n v="88"/>
    <n v="64"/>
    <n v="66"/>
    <n v="41"/>
    <n v="52"/>
    <n v="32"/>
    <n v="55"/>
    <n v="181"/>
    <n v="64"/>
    <x v="214"/>
    <x v="226"/>
    <n v="1.8435496710939791E-3"/>
    <n v="6.4798315243803657E-4"/>
    <n v="5.9759332868538522E-4"/>
    <n v="3.8806648241396284E-4"/>
    <n v="5.49566687803847E-4"/>
    <n v="3.1892522200185376E-4"/>
    <n v="4.8409953086354555E-4"/>
    <n v="1.3452748151176186E-3"/>
    <x v="242"/>
    <x v="242"/>
  </r>
  <r>
    <x v="243"/>
    <x v="27"/>
    <x v="0"/>
    <x v="243"/>
    <n v="233802.81200000006"/>
    <n v="267002.28299999994"/>
    <n v="220174.52500000008"/>
    <n v="224407.55099999995"/>
    <n v="248826.77600000004"/>
    <n v="183385.802"/>
    <n v="231425.41899999994"/>
    <x v="243"/>
    <x v="243"/>
    <n v="98"/>
    <n v="51"/>
    <n v="49"/>
    <n v="53"/>
    <n v="71"/>
    <n v="53"/>
    <n v="57"/>
    <n v="233"/>
    <n v="47"/>
    <x v="215"/>
    <x v="222"/>
    <n v="7.6478913327664936E-4"/>
    <n v="2.1813253469338078E-4"/>
    <n v="1.8351903006012877E-4"/>
    <n v="2.4071813031048883E-4"/>
    <n v="3.1638864059436224E-4"/>
    <n v="2.1299958489997872E-4"/>
    <n v="3.1082013644654998E-4"/>
    <n v="1.0068038377409184E-3"/>
    <x v="243"/>
    <x v="243"/>
  </r>
  <r>
    <x v="244"/>
    <x v="27"/>
    <x v="1"/>
    <x v="244"/>
    <n v="237200.19099999993"/>
    <n v="253352.88600000009"/>
    <n v="228635.19799999997"/>
    <n v="219223.98800000001"/>
    <n v="249273.43800000005"/>
    <n v="191811.85599999997"/>
    <n v="231307.87799999997"/>
    <x v="244"/>
    <x v="244"/>
    <n v="97"/>
    <n v="56"/>
    <n v="64"/>
    <n v="46"/>
    <n v="63"/>
    <n v="53"/>
    <n v="40"/>
    <n v="279"/>
    <n v="62"/>
    <x v="216"/>
    <x v="227"/>
    <n v="7.7330345373824894E-4"/>
    <n v="2.3608749960913824E-4"/>
    <n v="2.5261208194802241E-4"/>
    <n v="2.0119386867108714E-4"/>
    <n v="2.8737731018742345E-4"/>
    <n v="2.1261792040594388E-4"/>
    <n v="2.0853768288441987E-4"/>
    <n v="1.2061845986931757E-3"/>
    <x v="244"/>
    <x v="244"/>
  </r>
  <r>
    <x v="245"/>
    <x v="27"/>
    <x v="2"/>
    <x v="245"/>
    <n v="237826.93899999995"/>
    <n v="250140.05600000004"/>
    <n v="232059.51599999997"/>
    <n v="217825.53300000002"/>
    <n v="247924.17600000004"/>
    <n v="199085.35299999997"/>
    <n v="230538.68000000011"/>
    <x v="245"/>
    <x v="245"/>
    <n v="104"/>
    <n v="58"/>
    <n v="54"/>
    <n v="41"/>
    <n v="50"/>
    <n v="35"/>
    <n v="40"/>
    <n v="277"/>
    <n v="54"/>
    <x v="217"/>
    <x v="107"/>
    <n v="8.3186282249311913E-4"/>
    <n v="2.4387481184375001E-4"/>
    <n v="2.1587905936984355E-4"/>
    <n v="1.7667881372294169E-4"/>
    <n v="2.2954150191382749E-4"/>
    <n v="1.4117219451805296E-4"/>
    <n v="2.0091884911292298E-4"/>
    <n v="1.2015337296110132E-3"/>
    <x v="245"/>
    <x v="245"/>
  </r>
  <r>
    <x v="246"/>
    <x v="27"/>
    <x v="3"/>
    <x v="246"/>
    <n v="233826.64900000003"/>
    <n v="246188.45600000001"/>
    <n v="232039.43300000002"/>
    <n v="209578.40299999996"/>
    <n v="237231.36900000006"/>
    <n v="198054.78599999993"/>
    <n v="225516.60699999984"/>
    <x v="246"/>
    <x v="246"/>
    <n v="117"/>
    <n v="42"/>
    <n v="53"/>
    <n v="63"/>
    <n v="67"/>
    <n v="52"/>
    <n v="53"/>
    <n v="283"/>
    <n v="56"/>
    <x v="218"/>
    <x v="228"/>
    <n v="9.5574865744679099E-4"/>
    <n v="1.7962024508164591E-4"/>
    <n v="2.1528223078014672E-4"/>
    <n v="2.7150557638192467E-4"/>
    <n v="3.1968942906774613E-4"/>
    <n v="2.1919529537428074E-4"/>
    <n v="2.6760272281428242E-4"/>
    <n v="1.2548964963808638E-3"/>
    <x v="246"/>
    <x v="246"/>
  </r>
  <r>
    <x v="247"/>
    <x v="27"/>
    <x v="4"/>
    <x v="247"/>
    <n v="238851.71399999998"/>
    <n v="245850.78300000011"/>
    <n v="237231.52099999998"/>
    <n v="210748.73700000002"/>
    <n v="236530.81399999998"/>
    <n v="204689.31400000004"/>
    <n v="228392.93999999997"/>
    <x v="247"/>
    <x v="247"/>
    <n v="110"/>
    <n v="47"/>
    <n v="52"/>
    <n v="58"/>
    <n v="46"/>
    <n v="51"/>
    <n v="35"/>
    <n v="319"/>
    <n v="62"/>
    <x v="219"/>
    <x v="229"/>
    <n v="8.9519052380608653E-4"/>
    <n v="1.9677480731831803E-4"/>
    <n v="2.1151041036139378E-4"/>
    <n v="2.4448690357635911E-4"/>
    <n v="2.1826939821708159E-4"/>
    <n v="2.1561672721423942E-4"/>
    <n v="1.7099085104169137E-4"/>
    <n v="1.3967156778138591E-3"/>
    <x v="247"/>
    <x v="247"/>
  </r>
  <r>
    <x v="248"/>
    <x v="27"/>
    <x v="5"/>
    <x v="248"/>
    <n v="231665.19099999993"/>
    <n v="233436.23699999988"/>
    <n v="229309.35000000003"/>
    <n v="202510.62699999995"/>
    <n v="224928.05500000005"/>
    <n v="203256.45400000003"/>
    <n v="227180.55"/>
    <x v="248"/>
    <x v="248"/>
    <n v="91"/>
    <n v="50"/>
    <n v="73"/>
    <n v="53"/>
    <n v="61"/>
    <n v="48"/>
    <n v="56"/>
    <n v="286"/>
    <n v="58"/>
    <x v="220"/>
    <x v="230"/>
    <n v="7.7022092305983859E-4"/>
    <n v="2.1582871291181597E-4"/>
    <n v="3.1271922876309916E-4"/>
    <n v="2.3112882226564242E-4"/>
    <n v="3.0121876023819733E-4"/>
    <n v="2.1340156967079979E-4"/>
    <n v="2.755140065564658E-4"/>
    <n v="1.258910588956669E-3"/>
    <x v="248"/>
    <x v="248"/>
  </r>
  <r>
    <x v="249"/>
    <x v="27"/>
    <x v="6"/>
    <x v="249"/>
    <n v="227556.299"/>
    <n v="236178.50999999998"/>
    <n v="227386.77999999991"/>
    <n v="201710.78599999996"/>
    <n v="214982.74599999993"/>
    <n v="201673.76599999997"/>
    <n v="224954.77699999997"/>
    <x v="249"/>
    <x v="249"/>
    <n v="105"/>
    <n v="46"/>
    <n v="58"/>
    <n v="44"/>
    <n v="46"/>
    <n v="46"/>
    <n v="64"/>
    <n v="346"/>
    <n v="47"/>
    <x v="221"/>
    <x v="231"/>
    <n v="9.1747766376598378E-4"/>
    <n v="2.0214777706505061E-4"/>
    <n v="2.455769578697063E-4"/>
    <n v="1.9350289405567034E-4"/>
    <n v="2.2804928240178495E-4"/>
    <n v="2.1397065976634243E-4"/>
    <n v="3.1734420033590293E-4"/>
    <n v="1.5380869195767291E-3"/>
    <x v="249"/>
    <x v="249"/>
  </r>
  <r>
    <x v="250"/>
    <x v="27"/>
    <x v="7"/>
    <x v="250"/>
    <n v="250664.79100000003"/>
    <n v="252837.74300000002"/>
    <n v="244619.74499999994"/>
    <n v="218746.30199999994"/>
    <n v="227817.66300000003"/>
    <n v="221953.682"/>
    <n v="253300.77499999979"/>
    <x v="250"/>
    <x v="250"/>
    <n v="121"/>
    <n v="34"/>
    <n v="59"/>
    <n v="44"/>
    <n v="70"/>
    <n v="68"/>
    <n v="60"/>
    <n v="288"/>
    <n v="49"/>
    <x v="222"/>
    <x v="232"/>
    <n v="9.6699835989086434E-4"/>
    <n v="1.3563931282235803E-4"/>
    <n v="2.333512366466584E-4"/>
    <n v="1.7987100755092363E-4"/>
    <n v="3.2000540973716677E-4"/>
    <n v="2.9848431901436891E-4"/>
    <n v="2.7032667112951973E-4"/>
    <n v="1.1369882306913599E-3"/>
    <x v="250"/>
    <x v="250"/>
  </r>
  <r>
    <x v="251"/>
    <x v="27"/>
    <x v="8"/>
    <x v="251"/>
    <n v="239068"/>
    <n v="241127"/>
    <n v="235088"/>
    <n v="209841"/>
    <n v="210013"/>
    <n v="209777"/>
    <n v="240694"/>
    <x v="251"/>
    <x v="251"/>
    <n v="90"/>
    <n v="55"/>
    <n v="62"/>
    <n v="31"/>
    <n v="59"/>
    <n v="42"/>
    <n v="62"/>
    <n v="344"/>
    <n v="45"/>
    <x v="223"/>
    <x v="233"/>
    <n v="7.5128971400904886E-4"/>
    <n v="2.30060066591932E-4"/>
    <n v="2.5712591290067061E-4"/>
    <n v="1.3186551419043082E-4"/>
    <n v="2.8116526322310704E-4"/>
    <n v="1.9998761981401153E-4"/>
    <n v="2.9555194325402688E-4"/>
    <n v="1.429200561709058E-3"/>
    <x v="251"/>
    <x v="251"/>
  </r>
  <r>
    <x v="252"/>
    <x v="28"/>
    <x v="0"/>
    <x v="252"/>
    <n v="355676.5610000001"/>
    <n v="327975.00299999997"/>
    <n v="376724.60199999996"/>
    <n v="370811.63000000006"/>
    <n v="346273.29500000004"/>
    <n v="278050.35899999994"/>
    <n v="287539.783"/>
    <x v="252"/>
    <x v="252"/>
    <n v="91"/>
    <n v="30"/>
    <n v="65"/>
    <n v="39"/>
    <n v="61"/>
    <n v="69"/>
    <n v="62"/>
    <n v="365"/>
    <n v="61"/>
    <x v="224"/>
    <x v="234"/>
    <n v="4.6628583548196739E-4"/>
    <n v="8.4346294610062849E-5"/>
    <n v="1.9818583552234925E-4"/>
    <n v="1.0352389993367092E-4"/>
    <n v="1.6450400975826995E-4"/>
    <n v="1.9926457222177641E-4"/>
    <n v="2.2298119025266215E-4"/>
    <n v="1.2693895647824147E-3"/>
    <x v="252"/>
    <x v="252"/>
  </r>
  <r>
    <x v="253"/>
    <x v="28"/>
    <x v="1"/>
    <x v="253"/>
    <n v="358346.5199999999"/>
    <n v="352832.17200000002"/>
    <n v="380831.01599999995"/>
    <n v="385294.76699999982"/>
    <n v="365177.89699999988"/>
    <n v="299854.80399999995"/>
    <n v="301759.87199999992"/>
    <x v="253"/>
    <x v="253"/>
    <n v="92"/>
    <n v="50"/>
    <n v="50"/>
    <n v="68"/>
    <n v="41"/>
    <n v="32"/>
    <n v="64"/>
    <n v="328"/>
    <n v="53"/>
    <x v="225"/>
    <x v="235"/>
    <n v="4.8693090935739326E-4"/>
    <n v="1.395297490261661E-4"/>
    <n v="1.4171043336717038E-4"/>
    <n v="1.7855688518815391E-4"/>
    <n v="1.0641203439962635E-4"/>
    <n v="8.7628523694576211E-5"/>
    <n v="2.1343663381827963E-4"/>
    <n v="1.0869569828025382E-3"/>
    <x v="253"/>
    <x v="253"/>
  </r>
  <r>
    <x v="254"/>
    <x v="28"/>
    <x v="2"/>
    <x v="254"/>
    <n v="362267.81300000002"/>
    <n v="357207.44500000001"/>
    <n v="385368.41200000007"/>
    <n v="385459.78700000001"/>
    <n v="368813.28600000014"/>
    <n v="306467.28300000005"/>
    <n v="314395.99099999998"/>
    <x v="254"/>
    <x v="254"/>
    <n v="120"/>
    <n v="59"/>
    <n v="42"/>
    <n v="67"/>
    <n v="52"/>
    <n v="26"/>
    <n v="51"/>
    <n v="305"/>
    <n v="61"/>
    <x v="226"/>
    <x v="236"/>
    <n v="6.3461319001313664E-4"/>
    <n v="1.6286293698413663E-4"/>
    <n v="1.1757873635584498E-4"/>
    <n v="1.7385960528596721E-4"/>
    <n v="1.3490382590804472E-4"/>
    <n v="7.0496375773187276E-5"/>
    <n v="1.664125432925902E-4"/>
    <n v="9.7011415136015531E-4"/>
    <x v="254"/>
    <x v="254"/>
  </r>
  <r>
    <x v="255"/>
    <x v="28"/>
    <x v="3"/>
    <x v="255"/>
    <n v="360228.33399999992"/>
    <n v="355629.1399999999"/>
    <n v="382857.65100000007"/>
    <n v="379857.913"/>
    <n v="369203.14499999996"/>
    <n v="312944.30700000003"/>
    <n v="326416.68299999996"/>
    <x v="255"/>
    <x v="255"/>
    <n v="120"/>
    <n v="45"/>
    <n v="56"/>
    <n v="60"/>
    <n v="49"/>
    <n v="43"/>
    <n v="47"/>
    <n v="375"/>
    <n v="70"/>
    <x v="227"/>
    <x v="237"/>
    <n v="6.5101094567488339E-4"/>
    <n v="1.249207676151316E-4"/>
    <n v="1.5746741113509431E-4"/>
    <n v="1.5671620991061241E-4"/>
    <n v="1.2899560157379162E-4"/>
    <n v="1.1646704688823819E-4"/>
    <n v="1.5018646752375654E-4"/>
    <n v="1.1488383392462818E-3"/>
    <x v="255"/>
    <x v="255"/>
  </r>
  <r>
    <x v="256"/>
    <x v="28"/>
    <x v="4"/>
    <x v="256"/>
    <n v="366504.82899999997"/>
    <n v="360456.90299999999"/>
    <n v="390176.74900000001"/>
    <n v="381403.36599999998"/>
    <n v="375247.69300000003"/>
    <n v="322182.55899999995"/>
    <n v="343911.67700000003"/>
    <x v="256"/>
    <x v="256"/>
    <n v="112"/>
    <n v="66"/>
    <n v="73"/>
    <n v="50"/>
    <n v="53"/>
    <n v="49"/>
    <n v="58"/>
    <n v="340"/>
    <n v="43"/>
    <x v="228"/>
    <x v="238"/>
    <n v="6.1398305063607586E-4"/>
    <n v="1.8007948266351493E-4"/>
    <n v="2.0252074351312952E-4"/>
    <n v="1.2814705163274607E-4"/>
    <n v="1.3896049359983888E-4"/>
    <n v="1.3058041638646395E-4"/>
    <n v="1.800221594242164E-4"/>
    <n v="9.8862592560356702E-4"/>
    <x v="256"/>
    <x v="256"/>
  </r>
  <r>
    <x v="257"/>
    <x v="28"/>
    <x v="5"/>
    <x v="257"/>
    <n v="364011.39700000011"/>
    <n v="357628.20699999999"/>
    <n v="389602.94300000003"/>
    <n v="375260.69400000002"/>
    <n v="370551.55900000001"/>
    <n v="322749.14999999997"/>
    <n v="352140.33999999997"/>
    <x v="257"/>
    <x v="257"/>
    <n v="99"/>
    <n v="60"/>
    <n v="54"/>
    <n v="54"/>
    <n v="72"/>
    <n v="48"/>
    <n v="67"/>
    <n v="502"/>
    <n v="59"/>
    <x v="128"/>
    <x v="239"/>
    <n v="5.5705981712817821E-4"/>
    <n v="1.6483000393528881E-4"/>
    <n v="1.5099480114553717E-4"/>
    <n v="1.386026491078123E-4"/>
    <n v="1.9186661739745115E-4"/>
    <n v="1.295366294761696E-4"/>
    <n v="2.0759156143401156E-4"/>
    <n v="1.425567999394787E-3"/>
    <x v="257"/>
    <x v="257"/>
  </r>
  <r>
    <x v="258"/>
    <x v="28"/>
    <x v="6"/>
    <x v="258"/>
    <n v="369588.82399999996"/>
    <n v="361493.36700000003"/>
    <n v="398566.174"/>
    <n v="381134.61299999995"/>
    <n v="379622.386"/>
    <n v="336347.73"/>
    <n v="376977.897"/>
    <x v="258"/>
    <x v="258"/>
    <n v="131"/>
    <n v="36"/>
    <n v="44"/>
    <n v="43"/>
    <n v="63"/>
    <n v="34"/>
    <n v="77"/>
    <n v="457"/>
    <n v="40"/>
    <x v="229"/>
    <x v="52"/>
    <n v="7.3202279422868318E-4"/>
    <n v="9.7405542760676132E-5"/>
    <n v="1.2171730940778229E-4"/>
    <n v="1.0788672698551683E-4"/>
    <n v="1.6529592918394952E-4"/>
    <n v="8.9562684535679626E-5"/>
    <n v="2.289297448209328E-4"/>
    <n v="1.2122726654183653E-3"/>
    <x v="258"/>
    <x v="258"/>
  </r>
  <r>
    <x v="259"/>
    <x v="28"/>
    <x v="7"/>
    <x v="259"/>
    <n v="369655.51399999997"/>
    <n v="359585.58799999999"/>
    <n v="404298.51899999991"/>
    <n v="381004.59799999988"/>
    <n v="381829.94000000012"/>
    <n v="342591.81699999998"/>
    <n v="401912.06399999995"/>
    <x v="259"/>
    <x v="259"/>
    <n v="97"/>
    <n v="74"/>
    <n v="47"/>
    <n v="67"/>
    <n v="65"/>
    <n v="61"/>
    <n v="79"/>
    <n v="379"/>
    <n v="50"/>
    <x v="230"/>
    <x v="240"/>
    <n v="5.446753564734559E-4"/>
    <n v="2.0018638217851663E-4"/>
    <n v="1.3070601706095073E-4"/>
    <n v="1.6571913289645273E-4"/>
    <n v="1.7060161567918931E-4"/>
    <n v="1.5975698500751402E-4"/>
    <n v="2.3059511663700948E-4"/>
    <n v="9.4299234570873706E-4"/>
    <x v="259"/>
    <x v="259"/>
  </r>
  <r>
    <x v="260"/>
    <x v="28"/>
    <x v="8"/>
    <x v="260"/>
    <n v="369015"/>
    <n v="354604"/>
    <n v="409754"/>
    <n v="380064"/>
    <n v="378316"/>
    <n v="342327"/>
    <n v="407062"/>
    <x v="260"/>
    <x v="260"/>
    <n v="95"/>
    <n v="69"/>
    <n v="34"/>
    <n v="55"/>
    <n v="59"/>
    <n v="63"/>
    <n v="88"/>
    <n v="452"/>
    <n v="70"/>
    <x v="231"/>
    <x v="241"/>
    <n v="5.3485269030903221E-4"/>
    <n v="1.8698426893215723E-4"/>
    <n v="9.5881603140404508E-5"/>
    <n v="1.3422687758996862E-4"/>
    <n v="1.5523701271364824E-4"/>
    <n v="1.6652745324014846E-4"/>
    <n v="2.5706415211186964E-4"/>
    <n v="1.1103959593378896E-3"/>
    <x v="260"/>
    <x v="260"/>
  </r>
  <r>
    <x v="261"/>
    <x v="29"/>
    <x v="0"/>
    <x v="261"/>
    <n v="165634.94400000002"/>
    <n v="184752.06599999999"/>
    <n v="148506.95500000002"/>
    <n v="197501.076"/>
    <n v="217261.481"/>
    <n v="157433.073"/>
    <n v="169178.11799999999"/>
    <x v="261"/>
    <x v="261"/>
    <n v="113"/>
    <n v="59"/>
    <n v="55"/>
    <n v="62"/>
    <n v="38"/>
    <n v="52"/>
    <n v="38"/>
    <n v="233"/>
    <n v="60"/>
    <x v="92"/>
    <x v="242"/>
    <n v="1.4895186723226724E-3"/>
    <n v="3.5620502881324363E-4"/>
    <n v="2.9769626500414885E-4"/>
    <n v="4.1748886441042435E-4"/>
    <n v="1.9240401505458128E-4"/>
    <n v="2.39342932583618E-4"/>
    <n v="2.4137240845193943E-4"/>
    <n v="1.377246672054834E-3"/>
    <x v="261"/>
    <x v="261"/>
  </r>
  <r>
    <x v="262"/>
    <x v="29"/>
    <x v="1"/>
    <x v="262"/>
    <n v="166228.61099999998"/>
    <n v="179679.99300000002"/>
    <n v="144228.57900000003"/>
    <n v="192146.20799999998"/>
    <n v="221676.63199999998"/>
    <n v="166817.65400000004"/>
    <n v="170318.71799999999"/>
    <x v="262"/>
    <x v="262"/>
    <n v="112"/>
    <n v="52"/>
    <n v="53"/>
    <n v="71"/>
    <n v="55"/>
    <n v="52"/>
    <n v="53"/>
    <n v="224"/>
    <n v="66"/>
    <x v="232"/>
    <x v="243"/>
    <n v="1.5491079745270772E-3"/>
    <n v="3.12822201227441E-4"/>
    <n v="2.9496884497318517E-4"/>
    <n v="4.9227414214487954E-4"/>
    <n v="2.8624036129820478E-4"/>
    <n v="2.3457592047861862E-4"/>
    <n v="3.1771217691384143E-4"/>
    <n v="1.3151813413720035E-3"/>
    <x v="262"/>
    <x v="262"/>
  </r>
  <r>
    <x v="263"/>
    <x v="29"/>
    <x v="2"/>
    <x v="263"/>
    <n v="159135.935"/>
    <n v="169481.34499999997"/>
    <n v="139287.40599999999"/>
    <n v="178594.62999999998"/>
    <n v="212652.25200000001"/>
    <n v="162787.13200000001"/>
    <n v="164747.16699999999"/>
    <x v="263"/>
    <x v="263"/>
    <n v="89"/>
    <n v="47"/>
    <n v="74"/>
    <n v="52"/>
    <n v="87"/>
    <n v="73"/>
    <n v="49"/>
    <n v="251"/>
    <n v="56"/>
    <x v="233"/>
    <x v="235"/>
    <n v="1.2819029639209709E-3"/>
    <n v="2.9534498289151347E-4"/>
    <n v="4.3662622573593577E-4"/>
    <n v="3.7332879901575598E-4"/>
    <n v="4.8713670730189375E-4"/>
    <n v="3.4328345603412653E-4"/>
    <n v="3.0100659307641094E-4"/>
    <n v="1.5235466841138458E-3"/>
    <x v="263"/>
    <x v="263"/>
  </r>
  <r>
    <x v="264"/>
    <x v="29"/>
    <x v="3"/>
    <x v="264"/>
    <n v="161671.59400000001"/>
    <n v="178786.35499999998"/>
    <n v="145685.83500000002"/>
    <n v="179323.076"/>
    <n v="223223.81800000003"/>
    <n v="179230.81899999999"/>
    <n v="181157.38499999995"/>
    <x v="264"/>
    <x v="264"/>
    <n v="92"/>
    <n v="67"/>
    <n v="48"/>
    <n v="52"/>
    <n v="64"/>
    <n v="55"/>
    <n v="64"/>
    <n v="238"/>
    <n v="60"/>
    <x v="234"/>
    <x v="106"/>
    <n v="1.3259383063677598E-3"/>
    <n v="4.1442035884176412E-4"/>
    <n v="2.6847686446764913E-4"/>
    <n v="3.5693243615619869E-4"/>
    <n v="3.5689773690921963E-4"/>
    <n v="2.4638947802604108E-4"/>
    <n v="3.5708144590914357E-4"/>
    <n v="1.3137747599966739E-3"/>
    <x v="264"/>
    <x v="264"/>
  </r>
  <r>
    <x v="265"/>
    <x v="29"/>
    <x v="4"/>
    <x v="265"/>
    <n v="159088.83499999999"/>
    <n v="178920.85900000003"/>
    <n v="147078.234"/>
    <n v="172304.95500000002"/>
    <n v="221963.51199999996"/>
    <n v="184648.23199999996"/>
    <n v="186859.56199999998"/>
    <x v="265"/>
    <x v="265"/>
    <n v="109"/>
    <n v="69"/>
    <n v="71"/>
    <n v="35"/>
    <n v="49"/>
    <n v="71"/>
    <n v="69"/>
    <n v="243"/>
    <n v="63"/>
    <x v="93"/>
    <x v="244"/>
    <n v="1.6018230097848756E-3"/>
    <n v="4.337199401831059E-4"/>
    <n v="3.9682349166454646E-4"/>
    <n v="2.379685902402119E-4"/>
    <n v="2.8437951769872197E-4"/>
    <n v="3.1987239416179366E-4"/>
    <n v="3.7368351298375832E-4"/>
    <n v="1.300441879447411E-3"/>
    <x v="265"/>
    <x v="265"/>
  </r>
  <r>
    <x v="266"/>
    <x v="29"/>
    <x v="5"/>
    <x v="266"/>
    <n v="151333.09699999998"/>
    <n v="174621.723"/>
    <n v="144657.85"/>
    <n v="162287.33700000003"/>
    <n v="211505.092"/>
    <n v="182791.454"/>
    <n v="186227.503"/>
    <x v="266"/>
    <x v="266"/>
    <n v="110"/>
    <n v="50"/>
    <n v="61"/>
    <n v="45"/>
    <n v="51"/>
    <n v="53"/>
    <n v="40"/>
    <n v="210"/>
    <n v="45"/>
    <x v="210"/>
    <x v="245"/>
    <n v="1.702272191373525E-3"/>
    <n v="3.3039699174331974E-4"/>
    <n v="3.4932652680331187E-4"/>
    <n v="3.1107886644243641E-4"/>
    <n v="3.1425742108270584E-4"/>
    <n v="2.5058498355207446E-4"/>
    <n v="2.1882861110126078E-4"/>
    <n v="1.1276529868952815E-3"/>
    <x v="266"/>
    <x v="266"/>
  </r>
  <r>
    <x v="267"/>
    <x v="29"/>
    <x v="6"/>
    <x v="267"/>
    <n v="146657.34100000001"/>
    <n v="171239.77600000001"/>
    <n v="144131.30300000001"/>
    <n v="154145.52100000001"/>
    <n v="201829.31700000001"/>
    <n v="180085.924"/>
    <n v="184193.99400000001"/>
    <x v="267"/>
    <x v="267"/>
    <n v="101"/>
    <n v="40"/>
    <n v="63"/>
    <n v="52"/>
    <n v="52"/>
    <n v="39"/>
    <n v="61"/>
    <n v="279"/>
    <n v="66"/>
    <x v="235"/>
    <x v="246"/>
    <n v="1.6137907591816582E-3"/>
    <n v="2.7274461494566438E-4"/>
    <n v="3.6790517642349633E-4"/>
    <n v="3.6078214043482276E-4"/>
    <n v="3.3734356770573955E-4"/>
    <n v="1.9323258176610686E-4"/>
    <n v="3.387271955802609E-4"/>
    <n v="1.5147073687972691E-3"/>
    <x v="267"/>
    <x v="267"/>
  </r>
  <r>
    <x v="268"/>
    <x v="29"/>
    <x v="7"/>
    <x v="268"/>
    <n v="151531.22199999998"/>
    <n v="178849.23400000003"/>
    <n v="154721.16699999999"/>
    <n v="158882.97700000001"/>
    <n v="209898.07700000002"/>
    <n v="197882.35100000002"/>
    <n v="210513.98400000003"/>
    <x v="268"/>
    <x v="268"/>
    <n v="86"/>
    <n v="46"/>
    <n v="30"/>
    <n v="56"/>
    <n v="70"/>
    <n v="40"/>
    <n v="62"/>
    <n v="197"/>
    <n v="40"/>
    <x v="15"/>
    <x v="221"/>
    <n v="1.3257548050094477E-3"/>
    <n v="3.0356780202036519E-4"/>
    <n v="1.677390466206861E-4"/>
    <n v="3.6194142718688261E-4"/>
    <n v="4.4057583336948672E-4"/>
    <n v="1.9056868253252267E-4"/>
    <n v="3.1331748226500497E-4"/>
    <n v="9.3580481570288451E-4"/>
    <x v="268"/>
    <x v="268"/>
  </r>
  <r>
    <x v="269"/>
    <x v="29"/>
    <x v="8"/>
    <x v="269"/>
    <n v="151190"/>
    <n v="179985"/>
    <n v="157503"/>
    <n v="156749"/>
    <n v="204485"/>
    <n v="200207"/>
    <n v="216890"/>
    <x v="269"/>
    <x v="269"/>
    <n v="89"/>
    <n v="74"/>
    <n v="45"/>
    <n v="54"/>
    <n v="39"/>
    <n v="48"/>
    <n v="80"/>
    <n v="234"/>
    <n v="36"/>
    <x v="236"/>
    <x v="247"/>
    <n v="1.3629402756508422E-3"/>
    <n v="4.8945036047357633E-4"/>
    <n v="2.5002083506958916E-4"/>
    <n v="3.4285061236928821E-4"/>
    <n v="2.4880541502657116E-4"/>
    <n v="2.3473604420862166E-4"/>
    <n v="3.9958642804697141E-4"/>
    <n v="1.0788879155332197E-3"/>
    <x v="269"/>
    <x v="269"/>
  </r>
  <r>
    <x v="270"/>
    <x v="30"/>
    <x v="0"/>
    <x v="270"/>
    <n v="1146089.3670000001"/>
    <n v="1100047.173"/>
    <n v="1103869.0340000002"/>
    <n v="1315711.2049999998"/>
    <n v="1329099.5839999998"/>
    <n v="953247.45"/>
    <n v="1141421.0090000001"/>
    <x v="270"/>
    <x v="270"/>
    <n v="117"/>
    <n v="46"/>
    <n v="51"/>
    <n v="54"/>
    <n v="48"/>
    <n v="57"/>
    <n v="84"/>
    <n v="1086"/>
    <n v="68"/>
    <x v="237"/>
    <x v="248"/>
    <n v="2.0837857441452951E-4"/>
    <n v="4.0136486145412422E-5"/>
    <n v="4.636164816542827E-5"/>
    <n v="4.8918846653687352E-5"/>
    <n v="3.6482170112703425E-5"/>
    <n v="4.2886176992438218E-5"/>
    <n v="8.8119826599064073E-5"/>
    <n v="9.5144560283803219E-4"/>
    <x v="270"/>
    <x v="270"/>
  </r>
  <r>
    <x v="271"/>
    <x v="30"/>
    <x v="1"/>
    <x v="271"/>
    <n v="1156223.9809999999"/>
    <n v="1127535.173"/>
    <n v="1096904.2930000001"/>
    <n v="1294285.4619999998"/>
    <n v="1350560.2340000004"/>
    <n v="993147.88700000034"/>
    <n v="1155586.2859999998"/>
    <x v="271"/>
    <x v="271"/>
    <n v="109"/>
    <n v="52"/>
    <n v="60"/>
    <n v="46"/>
    <n v="57"/>
    <n v="71"/>
    <n v="67"/>
    <n v="956"/>
    <n v="56"/>
    <x v="238"/>
    <x v="249"/>
    <n v="1.9924813915764964E-4"/>
    <n v="4.4973985018911317E-5"/>
    <n v="5.321341758267261E-5"/>
    <n v="4.1936201994607381E-5"/>
    <n v="4.4039743683685146E-5"/>
    <n v="5.257077634347109E-5"/>
    <n v="6.746225902205436E-5"/>
    <n v="8.2728569175837387E-4"/>
    <x v="271"/>
    <x v="271"/>
  </r>
  <r>
    <x v="272"/>
    <x v="30"/>
    <x v="2"/>
    <x v="272"/>
    <n v="1150384.0800000003"/>
    <n v="1131399.8459999999"/>
    <n v="1103400.0019999999"/>
    <n v="1265709.344"/>
    <n v="1361404.7469999997"/>
    <n v="1021105.956"/>
    <n v="1173040.6780000003"/>
    <x v="272"/>
    <x v="272"/>
    <n v="116"/>
    <n v="67"/>
    <n v="48"/>
    <n v="55"/>
    <n v="45"/>
    <n v="50"/>
    <n v="80"/>
    <n v="1023"/>
    <n v="43"/>
    <x v="239"/>
    <x v="250"/>
    <n v="2.1347538211003014E-4"/>
    <n v="5.8241417944518133E-5"/>
    <n v="4.2425319545252971E-5"/>
    <n v="4.9845930669121028E-5"/>
    <n v="3.5553186213974887E-5"/>
    <n v="3.6726770719861467E-5"/>
    <n v="7.8346423825971685E-5"/>
    <n v="8.7209251919906545E-4"/>
    <x v="272"/>
    <x v="272"/>
  </r>
  <r>
    <x v="273"/>
    <x v="30"/>
    <x v="3"/>
    <x v="273"/>
    <n v="1149042.6030000001"/>
    <n v="1137600.6180000002"/>
    <n v="1113213.6040000003"/>
    <n v="1242357.8949999998"/>
    <n v="1366570.034"/>
    <n v="1050462.6259999999"/>
    <n v="1198409.213"/>
    <x v="273"/>
    <x v="273"/>
    <n v="105"/>
    <n v="63"/>
    <n v="48"/>
    <n v="39"/>
    <n v="48"/>
    <n v="70"/>
    <n v="70"/>
    <n v="979"/>
    <n v="70"/>
    <x v="114"/>
    <x v="251"/>
    <n v="1.9504765641185039E-4"/>
    <n v="5.4828254266217135E-5"/>
    <n v="4.2194069905120242E-5"/>
    <n v="3.5033707690837729E-5"/>
    <n v="3.8636209576307325E-5"/>
    <n v="5.1223134020513729E-5"/>
    <n v="6.6637306523268931E-5"/>
    <n v="8.1691628316946194E-4"/>
    <x v="273"/>
    <x v="273"/>
  </r>
  <r>
    <x v="274"/>
    <x v="30"/>
    <x v="4"/>
    <x v="274"/>
    <n v="1142388.9810000001"/>
    <n v="1143321.8849999998"/>
    <n v="1122071.4100000001"/>
    <n v="1216612.6679999998"/>
    <n v="1369036.4140000001"/>
    <n v="1078717.834"/>
    <n v="1221817.905"/>
    <x v="274"/>
    <x v="274"/>
    <n v="95"/>
    <n v="51"/>
    <n v="67"/>
    <n v="54"/>
    <n v="73"/>
    <n v="68"/>
    <n v="80"/>
    <n v="1171"/>
    <n v="59"/>
    <x v="87"/>
    <x v="252"/>
    <n v="1.7647525024153333E-4"/>
    <n v="4.4643287748938811E-5"/>
    <n v="5.8601169870897741E-5"/>
    <n v="4.8125279299291652E-5"/>
    <n v="6.0002663066138656E-5"/>
    <n v="4.9669971744082474E-5"/>
    <n v="7.4162118654654596E-5"/>
    <n v="9.5840795523454043E-4"/>
    <x v="274"/>
    <x v="274"/>
  </r>
  <r>
    <x v="275"/>
    <x v="30"/>
    <x v="5"/>
    <x v="275"/>
    <n v="1139360.4140000003"/>
    <n v="1148660.9940000002"/>
    <n v="1132698.93"/>
    <n v="1201296.1939999999"/>
    <n v="1364410.5430000001"/>
    <n v="1107086.1979999996"/>
    <n v="1247956.8370000001"/>
    <x v="275"/>
    <x v="275"/>
    <n v="104"/>
    <n v="48"/>
    <n v="54"/>
    <n v="68"/>
    <n v="75"/>
    <n v="34"/>
    <n v="70"/>
    <n v="1048"/>
    <n v="41"/>
    <x v="240"/>
    <x v="253"/>
    <n v="1.9378460439863364E-4"/>
    <n v="4.2128899170267283E-5"/>
    <n v="4.7011259442139627E-5"/>
    <n v="6.00336048697424E-5"/>
    <n v="6.2432562738977596E-5"/>
    <n v="2.4919185925698316E-5"/>
    <n v="6.3229042261079673E-5"/>
    <n v="8.3977263389919629E-4"/>
    <x v="275"/>
    <x v="275"/>
  </r>
  <r>
    <x v="276"/>
    <x v="30"/>
    <x v="6"/>
    <x v="276"/>
    <n v="1130431.9390000002"/>
    <n v="1147502.5780000002"/>
    <n v="1140738.6950000003"/>
    <n v="1188731.6530000002"/>
    <n v="1352773.8669999996"/>
    <n v="1131040.22"/>
    <n v="1279769.193"/>
    <x v="276"/>
    <x v="276"/>
    <n v="92"/>
    <n v="61"/>
    <n v="47"/>
    <n v="52"/>
    <n v="40"/>
    <n v="57"/>
    <n v="86"/>
    <n v="1242"/>
    <n v="63"/>
    <x v="241"/>
    <x v="254"/>
    <n v="1.7262290103217613E-4"/>
    <n v="5.3961674202129902E-5"/>
    <n v="4.0958513646145368E-5"/>
    <n v="4.5584497333107459E-5"/>
    <n v="3.3649310085293064E-5"/>
    <n v="4.2135645424912702E-5"/>
    <n v="7.6036199667594499E-5"/>
    <n v="9.7048749633403628E-4"/>
    <x v="276"/>
    <x v="276"/>
  </r>
  <r>
    <x v="277"/>
    <x v="30"/>
    <x v="7"/>
    <x v="277"/>
    <n v="1116586.865"/>
    <n v="1142048.6300000001"/>
    <n v="1140935.7439999999"/>
    <n v="1161364.8970000003"/>
    <n v="1322254.4309999996"/>
    <n v="1142373.9539999999"/>
    <n v="1301696.4759999998"/>
    <x v="277"/>
    <x v="277"/>
    <n v="124"/>
    <n v="67"/>
    <n v="44"/>
    <n v="55"/>
    <n v="65"/>
    <n v="82"/>
    <n v="96"/>
    <n v="1029"/>
    <n v="41"/>
    <x v="242"/>
    <x v="255"/>
    <n v="2.363042924905318E-4"/>
    <n v="6.0004288157195903E-5"/>
    <n v="3.8527256059139962E-5"/>
    <n v="4.8206045160068196E-5"/>
    <n v="5.5968628092605402E-5"/>
    <n v="6.2015296056134017E-5"/>
    <n v="8.4035529402484962E-5"/>
    <n v="7.9050686467403491E-4"/>
    <x v="277"/>
    <x v="277"/>
  </r>
  <r>
    <x v="278"/>
    <x v="30"/>
    <x v="8"/>
    <x v="278"/>
    <n v="1119030"/>
    <n v="1150716"/>
    <n v="1151431"/>
    <n v="1165156"/>
    <n v="1317652"/>
    <n v="1175461"/>
    <n v="1353999"/>
    <x v="278"/>
    <x v="278"/>
    <n v="130"/>
    <n v="58"/>
    <n v="67"/>
    <n v="56"/>
    <n v="66"/>
    <n v="67"/>
    <n v="95"/>
    <n v="1143"/>
    <n v="62"/>
    <x v="243"/>
    <x v="256"/>
    <n v="2.4681232390889966E-4"/>
    <n v="5.183060329034968E-5"/>
    <n v="5.8224618411493363E-5"/>
    <n v="4.8635133151704273E-5"/>
    <n v="5.6644775463543078E-5"/>
    <n v="5.0848023605625767E-5"/>
    <n v="8.0819355129604475E-5"/>
    <n v="8.4416605920683836E-4"/>
    <x v="278"/>
    <x v="278"/>
  </r>
  <r>
    <x v="279"/>
    <x v="31"/>
    <x v="0"/>
    <x v="279"/>
    <n v="271598.29399999999"/>
    <n v="289012.26299999998"/>
    <n v="263018.15699999995"/>
    <n v="254305.32799999998"/>
    <n v="275628.86100000009"/>
    <n v="218002.09599999999"/>
    <n v="248670.01200000008"/>
    <x v="279"/>
    <x v="279"/>
    <n v="94"/>
    <n v="51"/>
    <n v="64"/>
    <n v="63"/>
    <n v="51"/>
    <n v="61"/>
    <n v="52"/>
    <n v="246"/>
    <n v="62"/>
    <x v="233"/>
    <x v="257"/>
    <n v="6.4521569303218219E-4"/>
    <n v="1.8777732086932769E-4"/>
    <n v="2.2144389077358978E-4"/>
    <n v="2.3952718975215088E-4"/>
    <n v="2.0054632909618001E-4"/>
    <n v="2.2131209256783882E-4"/>
    <n v="2.3852981670414766E-4"/>
    <n v="9.8926283077510743E-4"/>
    <x v="279"/>
    <x v="279"/>
  </r>
  <r>
    <x v="280"/>
    <x v="31"/>
    <x v="1"/>
    <x v="280"/>
    <n v="275571.16399999999"/>
    <n v="291138.15100000007"/>
    <n v="253800.89"/>
    <n v="252114.95600000003"/>
    <n v="283621.56099999993"/>
    <n v="234862.95699999994"/>
    <n v="252441.0260000001"/>
    <x v="280"/>
    <x v="280"/>
    <n v="123"/>
    <n v="48"/>
    <n v="43"/>
    <n v="57"/>
    <n v="59"/>
    <n v="50"/>
    <n v="71"/>
    <n v="268"/>
    <n v="36"/>
    <x v="244"/>
    <x v="258"/>
    <n v="8.6673508377459673E-4"/>
    <n v="1.7418368200527686E-4"/>
    <n v="1.4769620488521955E-4"/>
    <n v="2.2458550086250682E-4"/>
    <n v="2.3402023004141011E-4"/>
    <n v="1.7629125170776425E-4"/>
    <n v="3.0230395166147897E-4"/>
    <n v="1.0616340942933733E-3"/>
    <x v="280"/>
    <x v="280"/>
  </r>
  <r>
    <x v="281"/>
    <x v="31"/>
    <x v="2"/>
    <x v="281"/>
    <n v="278326.51899999997"/>
    <n v="288995.21600000001"/>
    <n v="258167.663"/>
    <n v="247390.51800000004"/>
    <n v="284736.70499999996"/>
    <n v="244188.416"/>
    <n v="258420.31"/>
    <x v="281"/>
    <x v="281"/>
    <n v="94"/>
    <n v="60"/>
    <n v="67"/>
    <n v="60"/>
    <n v="53"/>
    <n v="42"/>
    <n v="35"/>
    <n v="301"/>
    <n v="56"/>
    <x v="245"/>
    <x v="259"/>
    <n v="6.589062141424026E-4"/>
    <n v="2.1557414009837852E-4"/>
    <n v="2.318377477916451E-4"/>
    <n v="2.3240710824422656E-4"/>
    <n v="2.1423618184105176E-4"/>
    <n v="1.4750469209791553E-4"/>
    <n v="1.43331942494766E-4"/>
    <n v="1.1647691313426565E-3"/>
    <x v="281"/>
    <x v="281"/>
  </r>
  <r>
    <x v="282"/>
    <x v="31"/>
    <x v="3"/>
    <x v="282"/>
    <n v="277455.02100000001"/>
    <n v="286587.44399999996"/>
    <n v="262762.78899999999"/>
    <n v="244862.144"/>
    <n v="279515.26199999999"/>
    <n v="247739.39500000002"/>
    <n v="262105.11199999994"/>
    <x v="282"/>
    <x v="282"/>
    <n v="138"/>
    <n v="53"/>
    <n v="64"/>
    <n v="43"/>
    <n v="64"/>
    <n v="37"/>
    <n v="44"/>
    <n v="274"/>
    <n v="55"/>
    <x v="246"/>
    <x v="97"/>
    <n v="9.8068715725783311E-4"/>
    <n v="1.9102195306820559E-4"/>
    <n v="2.2331752957048602E-4"/>
    <n v="1.6364569794545758E-4"/>
    <n v="2.6137155770391358E-4"/>
    <n v="1.3237202053031365E-4"/>
    <n v="1.7760598793744529E-4"/>
    <n v="1.0453821289834288E-3"/>
    <x v="282"/>
    <x v="282"/>
  </r>
  <r>
    <x v="283"/>
    <x v="31"/>
    <x v="4"/>
    <x v="283"/>
    <n v="278168.58099999995"/>
    <n v="286223.63100000005"/>
    <n v="265322.935"/>
    <n v="243211.66599999997"/>
    <n v="275057.40299999993"/>
    <n v="252090.70400000006"/>
    <n v="272530.85399999999"/>
    <x v="283"/>
    <x v="283"/>
    <n v="113"/>
    <n v="37"/>
    <n v="51"/>
    <n v="76"/>
    <n v="59"/>
    <n v="52"/>
    <n v="53"/>
    <n v="280"/>
    <n v="54"/>
    <x v="94"/>
    <x v="260"/>
    <n v="8.1436185506009336E-4"/>
    <n v="1.3301286531709348E-4"/>
    <n v="1.7818235280510431E-4"/>
    <n v="2.8644338643396962E-4"/>
    <n v="2.4258704761308616E-4"/>
    <n v="1.8905144683562658E-4"/>
    <n v="2.1024178662296087E-4"/>
    <n v="1.0274066069598123E-3"/>
    <x v="283"/>
    <x v="283"/>
  </r>
  <r>
    <x v="284"/>
    <x v="31"/>
    <x v="5"/>
    <x v="284"/>
    <n v="274013.16000000003"/>
    <n v="281977.52399999998"/>
    <n v="262371.87299999996"/>
    <n v="236405.641"/>
    <n v="264802.01499999996"/>
    <n v="253007.39299999998"/>
    <n v="278905.38299999991"/>
    <x v="284"/>
    <x v="284"/>
    <n v="115"/>
    <n v="67"/>
    <n v="60"/>
    <n v="66"/>
    <n v="35"/>
    <n v="75"/>
    <n v="47"/>
    <n v="248"/>
    <n v="57"/>
    <x v="247"/>
    <x v="168"/>
    <n v="8.6083065352384337E-4"/>
    <n v="2.4451380364359142E-4"/>
    <n v="2.1278291669799896E-4"/>
    <n v="2.5155135436335439E-4"/>
    <n v="1.4805061271782428E-4"/>
    <n v="2.832304731517999E-4"/>
    <n v="1.8576532267576863E-4"/>
    <n v="8.8919043918202212E-4"/>
    <x v="284"/>
    <x v="284"/>
  </r>
  <r>
    <x v="285"/>
    <x v="31"/>
    <x v="6"/>
    <x v="285"/>
    <n v="266281.07400000002"/>
    <n v="272575.81599999999"/>
    <n v="260683.22099999999"/>
    <n v="229148.47799999997"/>
    <n v="252433.32999999996"/>
    <n v="248135.28899999999"/>
    <n v="281054.47100000002"/>
    <x v="285"/>
    <x v="285"/>
    <n v="111"/>
    <n v="51"/>
    <n v="31"/>
    <n v="67"/>
    <n v="62"/>
    <n v="46"/>
    <n v="51"/>
    <n v="235"/>
    <n v="64"/>
    <x v="92"/>
    <x v="261"/>
    <n v="8.6197231831034924E-4"/>
    <n v="1.915269426921419E-4"/>
    <n v="1.1372982553962162E-4"/>
    <n v="2.5701692553507311E-4"/>
    <n v="2.7056692909825918E-4"/>
    <n v="1.8222633279052337E-4"/>
    <n v="2.0553303887380566E-4"/>
    <n v="8.3613684978525032E-4"/>
    <x v="285"/>
    <x v="285"/>
  </r>
  <r>
    <x v="286"/>
    <x v="31"/>
    <x v="7"/>
    <x v="286"/>
    <n v="269537.19199999986"/>
    <n v="276736.21000000002"/>
    <n v="264652.04599999997"/>
    <n v="236391.89100000003"/>
    <n v="253827.09600000002"/>
    <n v="257617.18199999997"/>
    <n v="299286.43400000007"/>
    <x v="286"/>
    <x v="286"/>
    <n v="143"/>
    <n v="43"/>
    <n v="37"/>
    <n v="66"/>
    <n v="56"/>
    <n v="48"/>
    <n v="50"/>
    <n v="220"/>
    <n v="64"/>
    <x v="247"/>
    <x v="262"/>
    <n v="1.1335425710235765E-3"/>
    <n v="1.5953271487669139E-4"/>
    <n v="1.3370133239882124E-4"/>
    <n v="2.4938405350548472E-4"/>
    <n v="2.368947587969504E-4"/>
    <n v="1.8910510641464377E-4"/>
    <n v="1.940864332566141E-4"/>
    <n v="7.3508176451459188E-4"/>
    <x v="286"/>
    <x v="286"/>
  </r>
  <r>
    <x v="287"/>
    <x v="31"/>
    <x v="8"/>
    <x v="287"/>
    <n v="276205"/>
    <n v="281051"/>
    <n v="273618"/>
    <n v="239501"/>
    <n v="251627"/>
    <n v="261426"/>
    <n v="310244"/>
    <x v="287"/>
    <x v="287"/>
    <n v="93"/>
    <n v="65"/>
    <n v="44"/>
    <n v="36"/>
    <n v="54"/>
    <n v="42"/>
    <n v="38"/>
    <n v="232"/>
    <n v="48"/>
    <x v="248"/>
    <x v="263"/>
    <n v="7.1984209915244401E-4"/>
    <n v="2.3533245234517839E-4"/>
    <n v="1.5655521595724621E-4"/>
    <n v="1.315702914281955E-4"/>
    <n v="2.2546878718669234E-4"/>
    <n v="1.6691372547461122E-4"/>
    <n v="1.4535662099408628E-4"/>
    <n v="7.477985069816016E-4"/>
    <x v="287"/>
    <x v="287"/>
  </r>
  <r>
    <x v="288"/>
    <x v="32"/>
    <x v="0"/>
    <x v="288"/>
    <n v="2458883.1009999993"/>
    <n v="2697088.4880000013"/>
    <n v="2607132.2549999999"/>
    <n v="2835916.2369999993"/>
    <n v="2882213.9930000002"/>
    <n v="2162934.6440000003"/>
    <n v="2562311.1000000006"/>
    <x v="288"/>
    <x v="288"/>
    <n v="108"/>
    <n v="193"/>
    <n v="46"/>
    <n v="56"/>
    <n v="76"/>
    <n v="46"/>
    <n v="286"/>
    <n v="3878"/>
    <n v="61"/>
    <x v="249"/>
    <x v="264"/>
    <n v="8.8605551671086359E-5"/>
    <n v="7.8490921313627767E-5"/>
    <n v="1.7055428549958637E-5"/>
    <n v="2.1479539402959824E-5"/>
    <n v="2.6799099003148739E-5"/>
    <n v="1.5959953047108809E-5"/>
    <n v="1.3222775861183162E-4"/>
    <n v="1.513477422784454E-3"/>
    <x v="288"/>
    <x v="288"/>
  </r>
  <r>
    <x v="289"/>
    <x v="32"/>
    <x v="1"/>
    <x v="289"/>
    <n v="2408401.919999999"/>
    <n v="2752967.0009999992"/>
    <n v="2606551.7590000001"/>
    <n v="2726523.8130000001"/>
    <n v="2837319.5559999989"/>
    <n v="2192211.06"/>
    <n v="2556539.7110000011"/>
    <x v="289"/>
    <x v="289"/>
    <n v="93"/>
    <n v="140"/>
    <n v="49"/>
    <n v="58"/>
    <n v="65"/>
    <n v="53"/>
    <n v="326"/>
    <n v="4065"/>
    <n v="66"/>
    <x v="250"/>
    <x v="265"/>
    <n v="8.0148900593049143E-5"/>
    <n v="5.8129832416011383E-5"/>
    <n v="1.7798978332177987E-5"/>
    <n v="2.225162028712279E-5"/>
    <n v="2.3839879809624826E-5"/>
    <n v="1.8679601981356807E-5"/>
    <n v="1.4870830913516145E-4"/>
    <n v="1.5900398427255247E-3"/>
    <x v="289"/>
    <x v="289"/>
  </r>
  <r>
    <x v="290"/>
    <x v="32"/>
    <x v="2"/>
    <x v="290"/>
    <n v="2374972.1100000003"/>
    <n v="2738510.0499999993"/>
    <n v="2623421.7389999996"/>
    <n v="2660881.1830000011"/>
    <n v="2834787.0279999999"/>
    <n v="2244459.3060000008"/>
    <n v="2580093.8390000002"/>
    <x v="290"/>
    <x v="290"/>
    <n v="126"/>
    <n v="148"/>
    <n v="53"/>
    <n v="46"/>
    <n v="62"/>
    <n v="63"/>
    <n v="333"/>
    <n v="4296"/>
    <n v="62"/>
    <x v="251"/>
    <x v="266"/>
    <n v="1.0918817249694113E-4"/>
    <n v="6.2316521266432882E-5"/>
    <n v="1.9353589737602027E-5"/>
    <n v="1.7534351917635006E-5"/>
    <n v="2.3300551860830675E-5"/>
    <n v="2.2223891734275286E-5"/>
    <n v="1.4836535423467371E-4"/>
    <n v="1.6650557181536682E-3"/>
    <x v="290"/>
    <x v="290"/>
  </r>
  <r>
    <x v="291"/>
    <x v="32"/>
    <x v="3"/>
    <x v="291"/>
    <n v="2339877.3530000001"/>
    <n v="2737009.5680000004"/>
    <n v="2647514.6919999993"/>
    <n v="2589442.7719999999"/>
    <n v="2814410.6380000012"/>
    <n v="2275178.6430000006"/>
    <n v="2598739.38"/>
    <x v="291"/>
    <x v="291"/>
    <n v="97"/>
    <n v="137"/>
    <n v="40"/>
    <n v="63"/>
    <n v="40"/>
    <n v="57"/>
    <n v="307"/>
    <n v="3869"/>
    <n v="56"/>
    <x v="252"/>
    <x v="267"/>
    <n v="8.4578294290077336E-5"/>
    <n v="5.8550077346724932E-5"/>
    <n v="1.4614490379450509E-5"/>
    <n v="2.3795901941684112E-5"/>
    <n v="1.5447338876350344E-5"/>
    <n v="2.0252908097485658E-5"/>
    <n v="1.349344592981923E-4"/>
    <n v="1.488798772888107E-3"/>
    <x v="291"/>
    <x v="291"/>
  </r>
  <r>
    <x v="292"/>
    <x v="32"/>
    <x v="4"/>
    <x v="292"/>
    <n v="2350926.5549999997"/>
    <n v="2747594.8950000005"/>
    <n v="2711324.8859999999"/>
    <n v="2567450.9949999992"/>
    <n v="2842429.2109999992"/>
    <n v="2358721.1319999998"/>
    <n v="2688178.497"/>
    <x v="292"/>
    <x v="292"/>
    <n v="91"/>
    <n v="138"/>
    <n v="40"/>
    <n v="55"/>
    <n v="58"/>
    <n v="46"/>
    <n v="350"/>
    <n v="4282"/>
    <n v="62"/>
    <x v="253"/>
    <x v="268"/>
    <n v="7.8105605696827192E-5"/>
    <n v="5.8700259991746113E-5"/>
    <n v="1.4558186897490211E-5"/>
    <n v="2.0285285722856012E-5"/>
    <n v="2.2590499336872454E-5"/>
    <n v="1.6183340581353183E-5"/>
    <n v="1.4838549383887066E-4"/>
    <n v="1.5929001756314547E-3"/>
    <x v="292"/>
    <x v="292"/>
  </r>
  <r>
    <x v="293"/>
    <x v="32"/>
    <x v="5"/>
    <x v="293"/>
    <n v="2336714.7709999997"/>
    <n v="2729728.3850000007"/>
    <n v="2752112.8479999993"/>
    <n v="2543783.4970000014"/>
    <n v="2826453.5100000012"/>
    <n v="2402138.2779999999"/>
    <n v="2738027.1939999992"/>
    <x v="293"/>
    <x v="293"/>
    <n v="105"/>
    <n v="165"/>
    <n v="48"/>
    <n v="48"/>
    <n v="60"/>
    <n v="59"/>
    <n v="394"/>
    <n v="4030"/>
    <n v="34"/>
    <x v="254"/>
    <x v="269"/>
    <n v="9.0024930346746857E-5"/>
    <n v="7.06119557456249E-5"/>
    <n v="1.7584167078220125E-5"/>
    <n v="1.744114527675793E-5"/>
    <n v="2.3586912986408121E-5"/>
    <n v="2.0874215617294896E-5"/>
    <n v="1.6402053270973271E-4"/>
    <n v="1.4718626640492019E-3"/>
    <x v="293"/>
    <x v="293"/>
  </r>
  <r>
    <x v="294"/>
    <x v="32"/>
    <x v="6"/>
    <x v="294"/>
    <n v="2315784.3340000003"/>
    <n v="2707201.236"/>
    <n v="2789845.6220000004"/>
    <n v="2519397.9450000003"/>
    <n v="2800220.6159999999"/>
    <n v="2444596.1240000003"/>
    <n v="2793290.3169999998"/>
    <x v="294"/>
    <x v="294"/>
    <n v="121"/>
    <n v="135"/>
    <n v="50"/>
    <n v="58"/>
    <n v="49"/>
    <n v="39"/>
    <n v="329"/>
    <n v="4298"/>
    <n v="47"/>
    <x v="255"/>
    <x v="270"/>
    <n v="1.03298802788816E-4"/>
    <n v="5.8295583927203469E-5"/>
    <n v="1.8469258707149909E-5"/>
    <n v="2.078968081338516E-5"/>
    <n v="1.9449091040677177E-5"/>
    <n v="1.3927474062993614E-5"/>
    <n v="1.3458255814529794E-4"/>
    <n v="1.5386871797185987E-3"/>
    <x v="294"/>
    <x v="294"/>
  </r>
  <r>
    <x v="295"/>
    <x v="32"/>
    <x v="7"/>
    <x v="295"/>
    <n v="2314891.3410000009"/>
    <n v="2691833.1459999997"/>
    <n v="2827994.8609999996"/>
    <n v="2500141.2679999997"/>
    <n v="2771845.483"/>
    <n v="2489961.8029999998"/>
    <n v="2884666.1940000001"/>
    <x v="295"/>
    <x v="295"/>
    <n v="114"/>
    <n v="129"/>
    <n v="74"/>
    <n v="47"/>
    <n v="78"/>
    <n v="62"/>
    <n v="376"/>
    <n v="3903"/>
    <n v="60"/>
    <x v="256"/>
    <x v="271"/>
    <n v="9.7481322232345079E-5"/>
    <n v="5.5726157731564966E-5"/>
    <n v="2.7490559773350827E-5"/>
    <n v="1.6619549295567129E-5"/>
    <n v="3.1198237074977957E-5"/>
    <n v="2.2367769192132851E-5"/>
    <n v="1.5100633252565601E-4"/>
    <n v="1.3530161680814566E-3"/>
    <x v="295"/>
    <x v="295"/>
  </r>
  <r>
    <x v="296"/>
    <x v="32"/>
    <x v="8"/>
    <x v="296"/>
    <n v="2291845"/>
    <n v="2653520"/>
    <n v="2871094"/>
    <n v="2474240"/>
    <n v="2725042"/>
    <n v="2516354"/>
    <n v="2977810"/>
    <x v="296"/>
    <x v="296"/>
    <n v="95"/>
    <n v="115"/>
    <n v="66"/>
    <n v="56"/>
    <n v="56"/>
    <n v="48"/>
    <n v="333"/>
    <n v="3955"/>
    <n v="57"/>
    <x v="257"/>
    <x v="272"/>
    <n v="8.0974420606711502E-5"/>
    <n v="5.0177913427827799E-5"/>
    <n v="2.4872622026591095E-5"/>
    <n v="1.9504760206388228E-5"/>
    <n v="2.2633212622866011E-5"/>
    <n v="1.7614407410968346E-5"/>
    <n v="1.3233432180050978E-4"/>
    <n v="1.3281572699399894E-3"/>
    <x v="296"/>
    <x v="296"/>
  </r>
  <r>
    <x v="297"/>
    <x v="33"/>
    <x v="0"/>
    <x v="297"/>
    <n v="1194008.5070000002"/>
    <n v="1259853.5950000004"/>
    <n v="1200419.0209999999"/>
    <n v="1313075.2689999996"/>
    <n v="1275395.4470000002"/>
    <n v="997468.33900000027"/>
    <n v="1111230.1449999996"/>
    <x v="297"/>
    <x v="297"/>
    <n v="98"/>
    <n v="100"/>
    <n v="47"/>
    <n v="56"/>
    <n v="51"/>
    <n v="48"/>
    <n v="105"/>
    <n v="1432"/>
    <n v="49"/>
    <x v="258"/>
    <x v="273"/>
    <n v="1.5557849671617133E-4"/>
    <n v="8.3751497090464187E-5"/>
    <n v="3.7305922042473503E-5"/>
    <n v="4.6650377093616548E-5"/>
    <n v="3.884011922548822E-5"/>
    <n v="3.7635386038821252E-5"/>
    <n v="1.0526649909035355E-4"/>
    <n v="1.2886619450015015E-3"/>
    <x v="297"/>
    <x v="297"/>
  </r>
  <r>
    <x v="298"/>
    <x v="33"/>
    <x v="1"/>
    <x v="298"/>
    <n v="1231015.8290000004"/>
    <n v="1287084.703"/>
    <n v="1215825.4830000007"/>
    <n v="1332852.5079999997"/>
    <n v="1323392.8720000004"/>
    <n v="1062270.798"/>
    <n v="1160752.6300000001"/>
    <x v="298"/>
    <x v="298"/>
    <n v="106"/>
    <n v="52"/>
    <n v="57"/>
    <n v="58"/>
    <n v="46"/>
    <n v="60"/>
    <n v="134"/>
    <n v="1436"/>
    <n v="55"/>
    <x v="259"/>
    <x v="274"/>
    <n v="1.7113642033998014E-4"/>
    <n v="4.2241536440877062E-5"/>
    <n v="4.4286129628564158E-5"/>
    <n v="4.7704214799715601E-5"/>
    <n v="3.4512445843707721E-5"/>
    <n v="4.5338010555643963E-5"/>
    <n v="1.2614485896843793E-4"/>
    <n v="1.2371283621386237E-3"/>
    <x v="298"/>
    <x v="298"/>
  </r>
  <r>
    <x v="299"/>
    <x v="33"/>
    <x v="2"/>
    <x v="299"/>
    <n v="1236622.8929999997"/>
    <n v="1293502.3369999994"/>
    <n v="1217300.0850000004"/>
    <n v="1317098.6529999997"/>
    <n v="1327171.2469999997"/>
    <n v="1086486.5979999998"/>
    <n v="1176965.2210000006"/>
    <x v="299"/>
    <x v="299"/>
    <n v="119"/>
    <n v="64"/>
    <n v="49"/>
    <n v="63"/>
    <n v="51"/>
    <n v="54"/>
    <n v="107"/>
    <n v="1344"/>
    <n v="57"/>
    <x v="260"/>
    <x v="275"/>
    <n v="1.9221601787862243E-4"/>
    <n v="5.1753853468407381E-5"/>
    <n v="3.7881647831920404E-5"/>
    <n v="5.1753877927314842E-5"/>
    <n v="3.8721473052785831E-5"/>
    <n v="4.068804242260683E-5"/>
    <n v="9.8482576956738512E-5"/>
    <n v="1.1419198936550388E-3"/>
    <x v="299"/>
    <x v="299"/>
  </r>
  <r>
    <x v="300"/>
    <x v="33"/>
    <x v="3"/>
    <x v="300"/>
    <n v="1242066.182"/>
    <n v="1304008.0089999996"/>
    <n v="1225213.8540000003"/>
    <n v="1302627.946"/>
    <n v="1326692.8749999995"/>
    <n v="1109451.7730000005"/>
    <n v="1205772.523"/>
    <x v="300"/>
    <x v="300"/>
    <n v="109"/>
    <n v="45"/>
    <n v="45"/>
    <n v="63"/>
    <n v="44"/>
    <n v="48"/>
    <n v="174"/>
    <n v="1597"/>
    <n v="42"/>
    <x v="261"/>
    <x v="276"/>
    <n v="1.768752250098297E-4"/>
    <n v="3.6229953485683097E-5"/>
    <n v="3.4508990504214004E-5"/>
    <n v="5.1419594868537936E-5"/>
    <n v="3.37778719818744E-5"/>
    <n v="3.6180189782054881E-5"/>
    <n v="1.5683421689389641E-4"/>
    <n v="1.3244620934192576E-3"/>
    <x v="300"/>
    <x v="300"/>
  </r>
  <r>
    <x v="301"/>
    <x v="33"/>
    <x v="4"/>
    <x v="301"/>
    <n v="1263333.5289999999"/>
    <n v="1323872.1449999998"/>
    <n v="1239162.7350000001"/>
    <n v="1301525.1849999998"/>
    <n v="1342227.8360000004"/>
    <n v="1144432.7350000001"/>
    <n v="1256150.5819999999"/>
    <x v="301"/>
    <x v="301"/>
    <n v="114"/>
    <n v="87"/>
    <n v="49"/>
    <n v="37"/>
    <n v="60"/>
    <n v="41"/>
    <n v="165"/>
    <n v="1586"/>
    <n v="63"/>
    <x v="262"/>
    <x v="277"/>
    <n v="1.848732140390053E-4"/>
    <n v="6.8865424690236346E-5"/>
    <n v="3.7012637651651781E-5"/>
    <n v="2.9858870796336525E-5"/>
    <n v="4.6099761027674628E-5"/>
    <n v="3.054622985780485E-5"/>
    <n v="1.4417623242837422E-4"/>
    <n v="1.262587481729161E-3"/>
    <x v="301"/>
    <x v="301"/>
  </r>
  <r>
    <x v="302"/>
    <x v="33"/>
    <x v="5"/>
    <x v="302"/>
    <n v="1272061.4829999993"/>
    <n v="1334033.6939999999"/>
    <n v="1251813.7130000002"/>
    <n v="1296224.3319999999"/>
    <n v="1345358.3269999998"/>
    <n v="1177148.3609999996"/>
    <n v="1323965.7349999994"/>
    <x v="302"/>
    <x v="302"/>
    <n v="109"/>
    <n v="95"/>
    <n v="52"/>
    <n v="67"/>
    <n v="73"/>
    <n v="64"/>
    <n v="171"/>
    <n v="1528"/>
    <n v="62"/>
    <x v="263"/>
    <x v="278"/>
    <n v="1.7823338606239966E-4"/>
    <n v="7.4681924788693607E-5"/>
    <n v="3.8979525205305652E-5"/>
    <n v="5.3522340667952073E-5"/>
    <n v="5.6317412193123373E-5"/>
    <n v="4.7570969544383702E-5"/>
    <n v="1.4526631108311084E-4"/>
    <n v="1.1541084180702009E-3"/>
    <x v="302"/>
    <x v="302"/>
  </r>
  <r>
    <x v="303"/>
    <x v="33"/>
    <x v="6"/>
    <x v="303"/>
    <n v="1203754.2639999997"/>
    <n v="1273622.4140000001"/>
    <n v="1192207.0379999997"/>
    <n v="1216011.6380000005"/>
    <n v="1265547.2830000001"/>
    <n v="1121255.7370000004"/>
    <n v="1264593.79"/>
    <x v="303"/>
    <x v="303"/>
    <n v="121"/>
    <n v="85"/>
    <n v="56"/>
    <n v="59"/>
    <n v="56"/>
    <n v="45"/>
    <n v="195"/>
    <n v="1778"/>
    <n v="48"/>
    <x v="112"/>
    <x v="279"/>
    <n v="2.1163508701535765E-4"/>
    <n v="7.0612418615698482E-5"/>
    <n v="4.3969075437455353E-5"/>
    <n v="4.9488048736045138E-5"/>
    <n v="4.6052190826153902E-5"/>
    <n v="3.5557739014955478E-5"/>
    <n v="1.7391215363743545E-4"/>
    <n v="1.4059850792087158E-3"/>
    <x v="303"/>
    <x v="303"/>
  </r>
  <r>
    <x v="304"/>
    <x v="33"/>
    <x v="7"/>
    <x v="304"/>
    <n v="1240508.1379999998"/>
    <n v="1300771.719"/>
    <n v="1243246.1399999999"/>
    <n v="1247091.3969999996"/>
    <n v="1306406.3749999998"/>
    <n v="1171056.3590000002"/>
    <n v="1345528.3689999997"/>
    <x v="304"/>
    <x v="304"/>
    <n v="99"/>
    <n v="90"/>
    <n v="56"/>
    <n v="55"/>
    <n v="51"/>
    <n v="56"/>
    <n v="186"/>
    <n v="1550"/>
    <n v="68"/>
    <x v="264"/>
    <x v="280"/>
    <n v="1.7017667723722256E-4"/>
    <n v="7.2550914615604093E-5"/>
    <n v="4.3051366494231107E-5"/>
    <n v="4.423902735784887E-5"/>
    <n v="4.0895158223916459E-5"/>
    <n v="4.2865681821248011E-5"/>
    <n v="1.5883095512058098E-4"/>
    <n v="1.1519638200954204E-3"/>
    <x v="304"/>
    <x v="304"/>
  </r>
  <r>
    <x v="305"/>
    <x v="33"/>
    <x v="8"/>
    <x v="305"/>
    <n v="1273298"/>
    <n v="1349978"/>
    <n v="1299950"/>
    <n v="1277317"/>
    <n v="1350960"/>
    <n v="1243861"/>
    <n v="1465613"/>
    <x v="305"/>
    <x v="305"/>
    <n v="96"/>
    <n v="74"/>
    <n v="69"/>
    <n v="58"/>
    <n v="55"/>
    <n v="65"/>
    <n v="212"/>
    <n v="1690"/>
    <n v="63"/>
    <x v="265"/>
    <x v="281"/>
    <n v="1.6102303300301248E-4"/>
    <n v="5.8116795911090727E-5"/>
    <n v="5.1111944046495571E-5"/>
    <n v="4.4617100657717604E-5"/>
    <n v="4.3059005712755724E-5"/>
    <n v="4.8113933795227095E-5"/>
    <n v="1.7043705044213138E-4"/>
    <n v="1.1531011256040989E-3"/>
    <x v="305"/>
    <x v="305"/>
  </r>
  <r>
    <x v="306"/>
    <x v="34"/>
    <x v="0"/>
    <x v="306"/>
    <n v="73636.786999999982"/>
    <n v="110411.41800000001"/>
    <n v="75390.820000000007"/>
    <n v="72782.008999999991"/>
    <n v="88506.627999999982"/>
    <n v="65287.616000000009"/>
    <n v="88812.41"/>
    <x v="306"/>
    <x v="306"/>
    <n v="107"/>
    <n v="54"/>
    <n v="40"/>
    <n v="57"/>
    <n v="52"/>
    <n v="53"/>
    <n v="51"/>
    <n v="206"/>
    <n v="64"/>
    <x v="104"/>
    <x v="282"/>
    <n v="2.7248357471558191E-3"/>
    <n v="7.3332911714358228E-4"/>
    <n v="3.622813720225928E-4"/>
    <n v="7.5606022059449668E-4"/>
    <n v="7.1446227872055588E-4"/>
    <n v="5.9882520888718087E-4"/>
    <n v="7.8115886479910668E-4"/>
    <n v="2.3194956650765359E-3"/>
    <x v="306"/>
    <x v="306"/>
  </r>
  <r>
    <x v="307"/>
    <x v="34"/>
    <x v="1"/>
    <x v="307"/>
    <n v="68062.159999999989"/>
    <n v="86648.112000000008"/>
    <n v="70893.409000000014"/>
    <n v="66339.702000000019"/>
    <n v="82738.121000000028"/>
    <n v="64705.95400000002"/>
    <n v="82344.636999999988"/>
    <x v="307"/>
    <x v="307"/>
    <n v="108"/>
    <n v="72"/>
    <n v="51"/>
    <n v="54"/>
    <n v="49"/>
    <n v="48"/>
    <n v="55"/>
    <n v="166"/>
    <n v="43"/>
    <x v="12"/>
    <x v="75"/>
    <n v="3.0163360571499598E-3"/>
    <n v="1.0578565240950332E-3"/>
    <n v="5.8858755052851005E-4"/>
    <n v="7.6170691692932957E-4"/>
    <n v="7.3862255214833473E-4"/>
    <n v="5.8014370425453563E-4"/>
    <n v="8.4999905881922373E-4"/>
    <n v="2.0159175636416979E-3"/>
    <x v="307"/>
    <x v="307"/>
  </r>
  <r>
    <x v="308"/>
    <x v="34"/>
    <x v="2"/>
    <x v="308"/>
    <n v="78759.998999999967"/>
    <n v="107728.15000000002"/>
    <n v="85941.305999999997"/>
    <n v="75048.102999999974"/>
    <n v="94145.400000000023"/>
    <n v="76774.97199999998"/>
    <n v="94279.78700000004"/>
    <x v="308"/>
    <x v="308"/>
    <n v="111"/>
    <n v="57"/>
    <n v="54"/>
    <n v="31"/>
    <n v="41"/>
    <n v="48"/>
    <n v="66"/>
    <n v="154"/>
    <n v="54"/>
    <x v="266"/>
    <x v="13"/>
    <n v="2.6348750398643549E-3"/>
    <n v="7.2371763234786257E-4"/>
    <n v="5.0126174077991671E-4"/>
    <n v="3.6071129754532708E-4"/>
    <n v="5.46316273976972E-4"/>
    <n v="5.0984965808207293E-4"/>
    <n v="8.5965514907644668E-4"/>
    <n v="1.6334360195361911E-3"/>
    <x v="308"/>
    <x v="308"/>
  </r>
  <r>
    <x v="309"/>
    <x v="34"/>
    <x v="3"/>
    <x v="309"/>
    <n v="76861.214000000007"/>
    <n v="104730.63299999997"/>
    <n v="86940.062000000005"/>
    <n v="72774.090000000026"/>
    <n v="90960.793999999994"/>
    <n v="78184.996999999988"/>
    <n v="91383.973000000027"/>
    <x v="309"/>
    <x v="309"/>
    <n v="103"/>
    <n v="51"/>
    <n v="67"/>
    <n v="47"/>
    <n v="51"/>
    <n v="49"/>
    <n v="45"/>
    <n v="202"/>
    <n v="40"/>
    <x v="156"/>
    <x v="14"/>
    <n v="2.4567961660622471E-3"/>
    <n v="6.6353362568538133E-4"/>
    <n v="6.3973641790172333E-4"/>
    <n v="5.4060232899304803E-4"/>
    <n v="7.0079886948775283E-4"/>
    <n v="5.3869362661895857E-4"/>
    <n v="5.7555799356237114E-4"/>
    <n v="2.2104532487332317E-3"/>
    <x v="309"/>
    <x v="309"/>
  </r>
  <r>
    <x v="310"/>
    <x v="34"/>
    <x v="4"/>
    <x v="310"/>
    <n v="76732.354999999996"/>
    <n v="104486.21499999994"/>
    <n v="87393.346999999994"/>
    <n v="71085.01999999999"/>
    <n v="86611.937999999966"/>
    <n v="78879.335999999981"/>
    <n v="89918.150999999998"/>
    <x v="310"/>
    <x v="310"/>
    <n v="121"/>
    <n v="42"/>
    <n v="75"/>
    <n v="49"/>
    <n v="55"/>
    <n v="57"/>
    <n v="57"/>
    <n v="176"/>
    <n v="48"/>
    <x v="158"/>
    <x v="283"/>
    <n v="2.9106358772387122E-3"/>
    <n v="5.4735710900571217E-4"/>
    <n v="7.177980368032285E-4"/>
    <n v="5.6068341220527921E-4"/>
    <n v="7.7372138321125895E-4"/>
    <n v="6.5810789270181233E-4"/>
    <n v="7.2262271578959559E-4"/>
    <n v="1.9573356218145544E-3"/>
    <x v="310"/>
    <x v="310"/>
  </r>
  <r>
    <x v="311"/>
    <x v="34"/>
    <x v="5"/>
    <x v="311"/>
    <n v="77404.065999999992"/>
    <n v="104687.64699999997"/>
    <n v="89141.656000000003"/>
    <n v="71128.285000000003"/>
    <n v="80527.824999999983"/>
    <n v="75842.454000000012"/>
    <n v="85151.657999999996"/>
    <x v="311"/>
    <x v="311"/>
    <n v="105"/>
    <n v="52"/>
    <n v="52"/>
    <n v="44"/>
    <n v="58"/>
    <n v="41"/>
    <n v="58"/>
    <n v="191"/>
    <n v="43"/>
    <x v="267"/>
    <x v="284"/>
    <n v="2.489245039005758E-3"/>
    <n v="6.7179933415900922E-4"/>
    <n v="4.9671572043261244E-4"/>
    <n v="4.935963944847513E-4"/>
    <n v="8.1542806775110625E-4"/>
    <n v="5.0914078456732207E-4"/>
    <n v="7.6474318723916809E-4"/>
    <n v="2.2430567353133629E-3"/>
    <x v="311"/>
    <x v="311"/>
  </r>
  <r>
    <x v="312"/>
    <x v="34"/>
    <x v="6"/>
    <x v="312"/>
    <n v="79017.565000000002"/>
    <n v="105687.87900000003"/>
    <n v="94618.745999999985"/>
    <n v="73289.823000000019"/>
    <n v="82751.444000000003"/>
    <n v="81499.172999999981"/>
    <n v="90690.974000000017"/>
    <x v="312"/>
    <x v="312"/>
    <n v="99"/>
    <n v="48"/>
    <n v="59"/>
    <n v="50"/>
    <n v="45"/>
    <n v="36"/>
    <n v="59"/>
    <n v="201"/>
    <n v="65"/>
    <x v="11"/>
    <x v="285"/>
    <n v="2.2786296873455385E-3"/>
    <n v="6.0745987300418584E-4"/>
    <n v="5.582475545752979E-4"/>
    <n v="5.2843651087914451E-4"/>
    <n v="6.1400066418498497E-4"/>
    <n v="4.3503772574651382E-4"/>
    <n v="7.2393372629683025E-4"/>
    <n v="2.2163175797406251E-3"/>
    <x v="312"/>
    <x v="312"/>
  </r>
  <r>
    <x v="313"/>
    <x v="34"/>
    <x v="7"/>
    <x v="313"/>
    <n v="70575.979000000007"/>
    <n v="86864.62"/>
    <n v="84411.347999999998"/>
    <n v="65240.150999999998"/>
    <n v="70875.867000000027"/>
    <n v="71415.012000000002"/>
    <n v="80753.71199999997"/>
    <x v="313"/>
    <x v="313"/>
    <n v="116"/>
    <n v="42"/>
    <n v="55"/>
    <n v="59"/>
    <n v="47"/>
    <n v="55"/>
    <n v="70"/>
    <n v="159"/>
    <n v="52"/>
    <x v="268"/>
    <x v="14"/>
    <n v="2.940246684669088E-3"/>
    <n v="5.9510332828680978E-4"/>
    <n v="6.331691775086336E-4"/>
    <n v="6.9895815429934854E-4"/>
    <n v="7.2041525471024743E-4"/>
    <n v="7.760046166348833E-4"/>
    <n v="9.8018607068216961E-4"/>
    <n v="1.968949736948316E-3"/>
    <x v="313"/>
    <x v="313"/>
  </r>
  <r>
    <x v="314"/>
    <x v="34"/>
    <x v="8"/>
    <x v="314"/>
    <n v="84445"/>
    <n v="112320"/>
    <n v="103395"/>
    <n v="79044"/>
    <n v="81634"/>
    <n v="86268"/>
    <n v="101439"/>
    <x v="314"/>
    <x v="314"/>
    <n v="87"/>
    <n v="40"/>
    <n v="67"/>
    <n v="48"/>
    <n v="60"/>
    <n v="56"/>
    <n v="52"/>
    <n v="162"/>
    <n v="48"/>
    <x v="269"/>
    <x v="286"/>
    <n v="1.8609625668449198E-3"/>
    <n v="4.7368109420332759E-4"/>
    <n v="5.9650997150997149E-4"/>
    <n v="4.6423908312781081E-4"/>
    <n v="7.5907089722180047E-4"/>
    <n v="6.8598868118676043E-4"/>
    <n v="6.0277275467148883E-4"/>
    <n v="1.5970188980569604E-3"/>
    <x v="314"/>
    <x v="314"/>
  </r>
  <r>
    <x v="315"/>
    <x v="35"/>
    <x v="0"/>
    <x v="315"/>
    <n v="1520464.7239999995"/>
    <n v="1550587.9070000004"/>
    <n v="1462744.3209999995"/>
    <n v="1585350.2919999997"/>
    <n v="1737749.5599999998"/>
    <n v="1296379.6649999998"/>
    <n v="1557289.45"/>
    <x v="315"/>
    <x v="315"/>
    <n v="113"/>
    <n v="97"/>
    <n v="55"/>
    <n v="63"/>
    <n v="76"/>
    <n v="52"/>
    <n v="153"/>
    <n v="1640"/>
    <n v="39"/>
    <x v="270"/>
    <x v="287"/>
    <n v="1.5327545891638861E-4"/>
    <n v="6.3796284431259209E-5"/>
    <n v="3.5470417221562912E-5"/>
    <n v="4.3069727973327761E-5"/>
    <n v="4.7938932098168757E-5"/>
    <n v="2.992375955485784E-5"/>
    <n v="1.1802098114521105E-4"/>
    <n v="1.0531118669043832E-3"/>
    <x v="315"/>
    <x v="315"/>
  </r>
  <r>
    <x v="316"/>
    <x v="35"/>
    <x v="1"/>
    <x v="316"/>
    <n v="1531225.4189999993"/>
    <n v="1581923.4410000003"/>
    <n v="1406369.084"/>
    <n v="1536275.7080000001"/>
    <n v="1732980.3539999998"/>
    <n v="1355252.1489999995"/>
    <n v="1573845.7210000004"/>
    <x v="316"/>
    <x v="316"/>
    <n v="82"/>
    <n v="69"/>
    <n v="41"/>
    <n v="55"/>
    <n v="62"/>
    <n v="60"/>
    <n v="164"/>
    <n v="1669"/>
    <n v="65"/>
    <x v="271"/>
    <x v="288"/>
    <n v="1.1377081169395729E-4"/>
    <n v="4.5061947864646853E-5"/>
    <n v="2.5917815576512463E-5"/>
    <n v="3.9107799386181615E-5"/>
    <n v="4.035733929602693E-5"/>
    <n v="3.4622435194669271E-5"/>
    <n v="1.2101069171593695E-4"/>
    <n v="1.0604597246924178E-3"/>
    <x v="316"/>
    <x v="316"/>
  </r>
  <r>
    <x v="317"/>
    <x v="35"/>
    <x v="2"/>
    <x v="317"/>
    <n v="1514962.1240000001"/>
    <n v="1570250.1689999998"/>
    <n v="1405988.0739999996"/>
    <n v="1500698.8750000002"/>
    <n v="1725018.9839999992"/>
    <n v="1398172.5180000002"/>
    <n v="1588728.8089999999"/>
    <x v="317"/>
    <x v="317"/>
    <n v="112"/>
    <n v="103"/>
    <n v="45"/>
    <n v="45"/>
    <n v="57"/>
    <n v="63"/>
    <n v="187"/>
    <n v="1892"/>
    <n v="59"/>
    <x v="272"/>
    <x v="289"/>
    <n v="1.5646843521812046E-4"/>
    <n v="6.7988498437205816E-5"/>
    <n v="2.8657853944800313E-5"/>
    <n v="3.2005961382002459E-5"/>
    <n v="3.7982303411802047E-5"/>
    <n v="3.6521337205179434E-5"/>
    <n v="1.3374601316545114E-4"/>
    <n v="1.190889212357702E-3"/>
    <x v="317"/>
    <x v="317"/>
  </r>
  <r>
    <x v="318"/>
    <x v="35"/>
    <x v="3"/>
    <x v="318"/>
    <n v="1500270.4989999994"/>
    <n v="1567710.9790000001"/>
    <n v="1409455.9790000001"/>
    <n v="1467493.39"/>
    <n v="1706270.7060000005"/>
    <n v="1439027.9269999999"/>
    <n v="1617638.6490000004"/>
    <x v="318"/>
    <x v="318"/>
    <n v="129"/>
    <n v="80"/>
    <n v="64"/>
    <n v="68"/>
    <n v="46"/>
    <n v="58"/>
    <n v="166"/>
    <n v="1881"/>
    <n v="31"/>
    <x v="273"/>
    <x v="290"/>
    <n v="1.8342052699669181E-4"/>
    <n v="5.3323717325191526E-5"/>
    <n v="4.0823851371394904E-5"/>
    <n v="4.8245564964892031E-5"/>
    <n v="3.1345967425447828E-5"/>
    <n v="3.3992261483506935E-5"/>
    <n v="1.1535564868853307E-4"/>
    <n v="1.1628060451960675E-3"/>
    <x v="318"/>
    <x v="318"/>
  </r>
  <r>
    <x v="319"/>
    <x v="35"/>
    <x v="4"/>
    <x v="319"/>
    <n v="1456668.5880000002"/>
    <n v="1533236.7659999998"/>
    <n v="1381016.3720000007"/>
    <n v="1405833.6089999997"/>
    <n v="1642384.7080000001"/>
    <n v="1441855.0969999998"/>
    <n v="1604505.2919999999"/>
    <x v="319"/>
    <x v="319"/>
    <n v="124"/>
    <n v="80"/>
    <n v="49"/>
    <n v="60"/>
    <n v="57"/>
    <n v="64"/>
    <n v="217"/>
    <n v="2005"/>
    <n v="62"/>
    <x v="274"/>
    <x v="291"/>
    <n v="1.8210966114795137E-4"/>
    <n v="5.4919836027932518E-5"/>
    <n v="3.1958534445944797E-5"/>
    <n v="4.3446262634169529E-5"/>
    <n v="4.0545338818969726E-5"/>
    <n v="3.8967727651297636E-5"/>
    <n v="1.5050056032086837E-4"/>
    <n v="1.2496063490702405E-3"/>
    <x v="319"/>
    <x v="319"/>
  </r>
  <r>
    <x v="320"/>
    <x v="35"/>
    <x v="5"/>
    <x v="320"/>
    <n v="1483621.0239999995"/>
    <n v="1559899.1039999994"/>
    <n v="1425749.057"/>
    <n v="1421567.6350000002"/>
    <n v="1651334.8409999998"/>
    <n v="1507430.8339999993"/>
    <n v="1676773.115"/>
    <x v="320"/>
    <x v="320"/>
    <n v="127"/>
    <n v="105"/>
    <n v="60"/>
    <n v="54"/>
    <n v="56"/>
    <n v="59"/>
    <n v="228"/>
    <n v="2025"/>
    <n v="69"/>
    <x v="275"/>
    <x v="292"/>
    <n v="1.8352524510410637E-4"/>
    <n v="7.0772790558675739E-5"/>
    <n v="3.8464026196402011E-5"/>
    <n v="3.787482778605127E-5"/>
    <n v="3.9393130950114793E-5"/>
    <n v="3.5728671457250512E-5"/>
    <n v="1.5125072066822279E-4"/>
    <n v="1.2076768060537517E-3"/>
    <x v="320"/>
    <x v="320"/>
  </r>
  <r>
    <x v="321"/>
    <x v="35"/>
    <x v="6"/>
    <x v="321"/>
    <n v="1408369.662"/>
    <n v="1480497.949999999"/>
    <n v="1379763.4209999999"/>
    <n v="1349681.7509999999"/>
    <n v="1550576.9249999998"/>
    <n v="1468611.6769999999"/>
    <n v="1651537.3540000001"/>
    <x v="321"/>
    <x v="321"/>
    <n v="74"/>
    <n v="93"/>
    <n v="48"/>
    <n v="52"/>
    <n v="79"/>
    <n v="48"/>
    <n v="204"/>
    <n v="2093"/>
    <n v="47"/>
    <x v="276"/>
    <x v="118"/>
    <n v="1.1205764538445598E-4"/>
    <n v="6.6033799583507352E-5"/>
    <n v="3.2421524123015523E-5"/>
    <n v="3.7687620361983782E-5"/>
    <n v="5.8532316926910871E-5"/>
    <n v="3.0956219730923703E-5"/>
    <n v="1.3890669888770059E-4"/>
    <n v="1.2673040636536519E-3"/>
    <x v="321"/>
    <x v="321"/>
  </r>
  <r>
    <x v="322"/>
    <x v="35"/>
    <x v="7"/>
    <x v="322"/>
    <n v="1420794.8409999995"/>
    <n v="1517003.2540000002"/>
    <n v="1421581.2210000004"/>
    <n v="1351854.1610000001"/>
    <n v="1540725.487"/>
    <n v="1509244.3639999998"/>
    <n v="1729472.8600000003"/>
    <x v="322"/>
    <x v="322"/>
    <n v="94"/>
    <n v="63"/>
    <n v="47"/>
    <n v="46"/>
    <n v="37"/>
    <n v="41"/>
    <n v="215"/>
    <n v="1773"/>
    <n v="60"/>
    <x v="277"/>
    <x v="293"/>
    <n v="1.4011664672083839E-4"/>
    <n v="4.4341377222103822E-5"/>
    <n v="3.0982135256514087E-5"/>
    <n v="3.2358334030075082E-5"/>
    <n v="2.7369816262303163E-5"/>
    <n v="2.6610840377433181E-5"/>
    <n v="1.4245539365817373E-4"/>
    <n v="1.0251678653112831E-3"/>
    <x v="322"/>
    <x v="322"/>
  </r>
  <r>
    <x v="323"/>
    <x v="35"/>
    <x v="8"/>
    <x v="323"/>
    <n v="1407643"/>
    <n v="1501292"/>
    <n v="1430750"/>
    <n v="1340026"/>
    <n v="1509164"/>
    <n v="1523106"/>
    <n v="1768644"/>
    <x v="323"/>
    <x v="323"/>
    <n v="101"/>
    <n v="79"/>
    <n v="55"/>
    <n v="58"/>
    <n v="58"/>
    <n v="75"/>
    <n v="207"/>
    <n v="1888"/>
    <n v="52"/>
    <x v="278"/>
    <x v="294"/>
    <n v="1.5094294506125144E-4"/>
    <n v="5.6122184389081609E-5"/>
    <n v="3.6635111623854654E-5"/>
    <n v="4.0538179276603183E-5"/>
    <n v="4.3282742275149884E-5"/>
    <n v="4.96963881990294E-5"/>
    <n v="1.359064963305246E-4"/>
    <n v="1.0674844683271477E-3"/>
    <x v="323"/>
    <x v="323"/>
  </r>
  <r>
    <x v="324"/>
    <x v="36"/>
    <x v="0"/>
    <x v="324"/>
    <n v="484266.20000000007"/>
    <n v="535193.098"/>
    <n v="477054.06300000008"/>
    <n v="460877.55400000006"/>
    <n v="500837.42099999991"/>
    <n v="391958.25799999986"/>
    <n v="477591.51600000006"/>
    <x v="324"/>
    <x v="324"/>
    <n v="106"/>
    <n v="73"/>
    <n v="44"/>
    <n v="68"/>
    <n v="46"/>
    <n v="50"/>
    <n v="74"/>
    <n v="653"/>
    <n v="53"/>
    <x v="279"/>
    <x v="295"/>
    <n v="4.1051242860651522E-4"/>
    <n v="1.5074353733545722E-4"/>
    <n v="8.2213317332429425E-5"/>
    <n v="1.4254149639220237E-4"/>
    <n v="9.9809590640207214E-5"/>
    <n v="9.9832795840548846E-5"/>
    <n v="1.8879561404724896E-4"/>
    <n v="1.3672772193884615E-3"/>
    <x v="324"/>
    <x v="324"/>
  </r>
  <r>
    <x v="325"/>
    <x v="36"/>
    <x v="1"/>
    <x v="325"/>
    <n v="493379.56200000021"/>
    <n v="530036.02099999995"/>
    <n v="476729.70399999991"/>
    <n v="460451.26400000002"/>
    <n v="511301.52699999994"/>
    <n v="409842.28499999992"/>
    <n v="479441.92399999988"/>
    <x v="325"/>
    <x v="325"/>
    <n v="102"/>
    <n v="50"/>
    <n v="45"/>
    <n v="72"/>
    <n v="66"/>
    <n v="44"/>
    <n v="89"/>
    <n v="617"/>
    <n v="60"/>
    <x v="280"/>
    <x v="197"/>
    <n v="4.0313743049070832E-4"/>
    <n v="1.0134185493480165E-4"/>
    <n v="8.4899890228403935E-5"/>
    <n v="1.5102897804748498E-4"/>
    <n v="1.4333764539302036E-4"/>
    <n v="8.6054896526839447E-5"/>
    <n v="2.1715670456014566E-4"/>
    <n v="1.286912906681895E-3"/>
    <x v="325"/>
    <x v="325"/>
  </r>
  <r>
    <x v="326"/>
    <x v="36"/>
    <x v="2"/>
    <x v="326"/>
    <n v="478775.80399999995"/>
    <n v="508189.08099999995"/>
    <n v="471822.13599999994"/>
    <n v="442658.35000000003"/>
    <n v="493925.20400000003"/>
    <n v="405397.30499999993"/>
    <n v="466927.03799999994"/>
    <x v="326"/>
    <x v="326"/>
    <n v="124"/>
    <n v="56"/>
    <n v="62"/>
    <n v="59"/>
    <n v="55"/>
    <n v="37"/>
    <n v="71"/>
    <n v="669"/>
    <n v="56"/>
    <x v="281"/>
    <x v="296"/>
    <n v="5.0310364435337217E-4"/>
    <n v="1.1696497511390531E-4"/>
    <n v="1.2200183419525302E-4"/>
    <n v="1.2504712157040469E-4"/>
    <n v="1.2424932230466226E-4"/>
    <n v="7.4910127485618239E-5"/>
    <n v="1.7513683274238839E-4"/>
    <n v="1.4327720297919438E-3"/>
    <x v="326"/>
    <x v="326"/>
  </r>
  <r>
    <x v="327"/>
    <x v="36"/>
    <x v="3"/>
    <x v="327"/>
    <n v="506186.93"/>
    <n v="530832.35199999996"/>
    <n v="496966.77"/>
    <n v="457711.74100000004"/>
    <n v="512697.97700000007"/>
    <n v="435945.97399999993"/>
    <n v="501376.08300000022"/>
    <x v="327"/>
    <x v="327"/>
    <n v="87"/>
    <n v="62"/>
    <n v="53"/>
    <n v="56"/>
    <n v="63"/>
    <n v="56"/>
    <n v="80"/>
    <n v="427"/>
    <n v="41"/>
    <x v="282"/>
    <x v="52"/>
    <n v="3.3772113441274366E-4"/>
    <n v="1.2248439524110193E-4"/>
    <n v="9.9843198705417273E-5"/>
    <n v="1.126835904943906E-4"/>
    <n v="1.3764121467008643E-4"/>
    <n v="1.0922609901384493E-4"/>
    <n v="1.8350897765143719E-4"/>
    <n v="8.5165610103503841E-4"/>
    <x v="327"/>
    <x v="327"/>
  </r>
  <r>
    <x v="328"/>
    <x v="36"/>
    <x v="4"/>
    <x v="328"/>
    <n v="501092.65799999994"/>
    <n v="520749.81599999988"/>
    <n v="494308.07000000007"/>
    <n v="448599.00900000008"/>
    <n v="495390.609"/>
    <n v="435985.6999999999"/>
    <n v="501812.96100000007"/>
    <x v="328"/>
    <x v="328"/>
    <n v="121"/>
    <n v="57"/>
    <n v="57"/>
    <n v="54"/>
    <n v="69"/>
    <n v="58"/>
    <n v="89"/>
    <n v="555"/>
    <n v="40"/>
    <x v="283"/>
    <x v="131"/>
    <n v="4.7537739749960693E-4"/>
    <n v="1.137514172079528E-4"/>
    <n v="1.0945755187746435E-4"/>
    <n v="1.0924361400775834E-4"/>
    <n v="1.5381219890300737E-4"/>
    <n v="1.1707932880899646E-4"/>
    <n v="2.0413513562486115E-4"/>
    <n v="1.1059897673707155E-3"/>
    <x v="328"/>
    <x v="328"/>
  </r>
  <r>
    <x v="329"/>
    <x v="36"/>
    <x v="5"/>
    <x v="329"/>
    <n v="488633.08000000007"/>
    <n v="514677.87999999995"/>
    <n v="493348.7570000001"/>
    <n v="438199.37399999995"/>
    <n v="473207.91800000001"/>
    <n v="432580.38099999994"/>
    <n v="495346.16200000001"/>
    <x v="329"/>
    <x v="329"/>
    <n v="106"/>
    <n v="53"/>
    <n v="49"/>
    <n v="54"/>
    <n v="62"/>
    <n v="42"/>
    <n v="95"/>
    <n v="517"/>
    <n v="55"/>
    <x v="284"/>
    <x v="297"/>
    <n v="4.2540964420358736E-4"/>
    <n v="1.0846584516954929E-4"/>
    <n v="9.5205179596993765E-5"/>
    <n v="1.094560374051981E-4"/>
    <n v="1.4148810719204726E-4"/>
    <n v="8.8755911307468859E-5"/>
    <n v="2.1961236378863889E-4"/>
    <n v="1.0437145569324104E-3"/>
    <x v="329"/>
    <x v="329"/>
  </r>
  <r>
    <x v="330"/>
    <x v="36"/>
    <x v="6"/>
    <x v="330"/>
    <n v="499521.533"/>
    <n v="511678.22500000003"/>
    <n v="499350.7460000001"/>
    <n v="445631.57200000004"/>
    <n v="475480.69500000001"/>
    <n v="448539.24600000004"/>
    <n v="521068.375"/>
    <x v="330"/>
    <x v="330"/>
    <n v="131"/>
    <n v="62"/>
    <n v="70"/>
    <n v="37"/>
    <n v="50"/>
    <n v="62"/>
    <n v="82"/>
    <n v="557"/>
    <n v="46"/>
    <x v="285"/>
    <x v="298"/>
    <n v="5.2272789775167775E-4"/>
    <n v="1.2411877347437593E-4"/>
    <n v="1.3680472722871879E-4"/>
    <n v="7.4096214527333442E-5"/>
    <n v="1.1220030882372041E-4"/>
    <n v="1.3039435807167733E-4"/>
    <n v="1.8281566380481227E-4"/>
    <n v="1.0689576008139046E-3"/>
    <x v="330"/>
    <x v="330"/>
  </r>
  <r>
    <x v="331"/>
    <x v="36"/>
    <x v="7"/>
    <x v="331"/>
    <n v="488067.93400000001"/>
    <n v="502919.48900000012"/>
    <n v="492288.56800000003"/>
    <n v="435565.20699999994"/>
    <n v="448923.70700000017"/>
    <n v="435774.08"/>
    <n v="509614.00199999992"/>
    <x v="331"/>
    <x v="331"/>
    <n v="120"/>
    <n v="44"/>
    <n v="46"/>
    <n v="44"/>
    <n v="52"/>
    <n v="51"/>
    <n v="67"/>
    <n v="380"/>
    <n v="58"/>
    <x v="286"/>
    <x v="299"/>
    <n v="4.9075634455834449E-4"/>
    <n v="9.0151384540661098E-5"/>
    <n v="9.1465932432775515E-5"/>
    <n v="8.9378472018468647E-5"/>
    <n v="1.1938510965592347E-4"/>
    <n v="1.1360504959921839E-4"/>
    <n v="1.5374939234568516E-4"/>
    <n v="7.456624003827902E-4"/>
    <x v="331"/>
    <x v="331"/>
  </r>
  <r>
    <x v="332"/>
    <x v="36"/>
    <x v="8"/>
    <x v="332"/>
    <n v="490273"/>
    <n v="487488"/>
    <n v="495859"/>
    <n v="441690"/>
    <n v="444369"/>
    <n v="441974"/>
    <n v="515566"/>
    <x v="332"/>
    <x v="332"/>
    <n v="127"/>
    <n v="66"/>
    <n v="63"/>
    <n v="54"/>
    <n v="45"/>
    <n v="57"/>
    <n v="66"/>
    <n v="478"/>
    <n v="48"/>
    <x v="45"/>
    <x v="206"/>
    <n v="5.231741428388994E-4"/>
    <n v="1.3461887560603991E-4"/>
    <n v="1.2923395037416305E-4"/>
    <n v="1.0890192574905366E-4"/>
    <n v="1.0188141003871493E-4"/>
    <n v="1.282717741336592E-4"/>
    <n v="1.4933005108897808E-4"/>
    <n v="9.271363899093424E-4"/>
    <x v="332"/>
    <x v="332"/>
  </r>
  <r>
    <x v="333"/>
    <x v="37"/>
    <x v="0"/>
    <x v="333"/>
    <n v="468408.76099999988"/>
    <n v="504990.28"/>
    <n v="499858.20899999992"/>
    <n v="500841.478"/>
    <n v="547268.30599999987"/>
    <n v="450193.31000000006"/>
    <n v="488309.08600000001"/>
    <x v="333"/>
    <x v="333"/>
    <n v="106"/>
    <n v="56"/>
    <n v="47"/>
    <n v="58"/>
    <n v="55"/>
    <n v="81"/>
    <n v="50"/>
    <n v="387"/>
    <n v="53"/>
    <x v="287"/>
    <x v="300"/>
    <n v="4.4819529218540291E-4"/>
    <n v="1.1955369895397839E-4"/>
    <n v="9.30710983189617E-5"/>
    <n v="1.1603290484322127E-4"/>
    <n v="1.0981518587404217E-4"/>
    <n v="1.480078402347678E-4"/>
    <n v="1.110634007422278E-4"/>
    <n v="7.9253081930160925E-4"/>
    <x v="333"/>
    <x v="333"/>
  </r>
  <r>
    <x v="334"/>
    <x v="37"/>
    <x v="1"/>
    <x v="334"/>
    <n v="476761.16000000003"/>
    <n v="507890.42299999995"/>
    <n v="508182.65900000004"/>
    <n v="502560.31"/>
    <n v="545179.74500000011"/>
    <n v="475385.28799999994"/>
    <n v="507224.3600000001"/>
    <x v="334"/>
    <x v="334"/>
    <n v="121"/>
    <n v="35"/>
    <n v="54"/>
    <n v="58"/>
    <n v="52"/>
    <n v="53"/>
    <n v="55"/>
    <n v="337"/>
    <n v="57"/>
    <x v="288"/>
    <x v="301"/>
    <n v="5.1740644213952376E-4"/>
    <n v="7.3412020391929567E-5"/>
    <n v="1.0632214657845597E-4"/>
    <n v="1.1413219040990534E-4"/>
    <n v="1.0347016858533854E-4"/>
    <n v="9.7215643989121398E-5"/>
    <n v="1.156956291840483E-4"/>
    <n v="6.6440026658025635E-4"/>
    <x v="334"/>
    <x v="334"/>
  </r>
  <r>
    <x v="335"/>
    <x v="37"/>
    <x v="2"/>
    <x v="335"/>
    <n v="472197.96200000012"/>
    <n v="502699.46499999991"/>
    <n v="512170.59299999994"/>
    <n v="496041.27600000001"/>
    <n v="534242.473"/>
    <n v="485870.09200000006"/>
    <n v="509652.78299999988"/>
    <x v="335"/>
    <x v="335"/>
    <n v="100"/>
    <n v="44"/>
    <n v="52"/>
    <n v="41"/>
    <n v="45"/>
    <n v="50"/>
    <n v="51"/>
    <n v="330"/>
    <n v="51"/>
    <x v="289"/>
    <x v="302"/>
    <n v="4.2937524725036885E-4"/>
    <n v="9.3181257736982758E-5"/>
    <n v="1.0344152643965915E-4"/>
    <n v="8.0051452700252945E-5"/>
    <n v="9.0718257083106127E-5"/>
    <n v="9.3590462246905632E-5"/>
    <n v="1.0496632914791552E-4"/>
    <n v="6.4749965271944777E-4"/>
    <x v="335"/>
    <x v="335"/>
  </r>
  <r>
    <x v="336"/>
    <x v="37"/>
    <x v="3"/>
    <x v="336"/>
    <n v="462624.489"/>
    <n v="492876.38099999999"/>
    <n v="511030.6179999999"/>
    <n v="487829.21200000006"/>
    <n v="514996.74000000005"/>
    <n v="483359.12699999998"/>
    <n v="505093.72000000003"/>
    <x v="336"/>
    <x v="336"/>
    <n v="86"/>
    <n v="55"/>
    <n v="61"/>
    <n v="51"/>
    <n v="55"/>
    <n v="62"/>
    <n v="54"/>
    <n v="321"/>
    <n v="44"/>
    <x v="290"/>
    <x v="303"/>
    <n v="3.7864258570266719E-4"/>
    <n v="1.1888691867325684E-4"/>
    <n v="1.2376328497672523E-4"/>
    <n v="9.9798325586824248E-5"/>
    <n v="1.1274437579191136E-4"/>
    <n v="1.2038911158932772E-4"/>
    <n v="1.1171817595574233E-4"/>
    <n v="6.3552562086893489E-4"/>
    <x v="336"/>
    <x v="336"/>
  </r>
  <r>
    <x v="337"/>
    <x v="37"/>
    <x v="4"/>
    <x v="337"/>
    <n v="469837.51300000009"/>
    <n v="499633.42099999997"/>
    <n v="518663.07499999995"/>
    <n v="492326.46699999995"/>
    <n v="515175.15599999996"/>
    <n v="503076.48299999995"/>
    <n v="538868.74900000007"/>
    <x v="337"/>
    <x v="337"/>
    <n v="134"/>
    <n v="63"/>
    <n v="59"/>
    <n v="60"/>
    <n v="59"/>
    <n v="42"/>
    <n v="64"/>
    <n v="389"/>
    <n v="68"/>
    <x v="291"/>
    <x v="304"/>
    <n v="5.8470056360552733E-4"/>
    <n v="1.3408891001004424E-4"/>
    <n v="1.1808657611797351E-4"/>
    <n v="1.1568203500895066E-4"/>
    <n v="1.1983917980180417E-4"/>
    <n v="8.1525670465366931E-5"/>
    <n v="1.2721723666816683E-4"/>
    <n v="7.2188264901589232E-4"/>
    <x v="337"/>
    <x v="337"/>
  </r>
  <r>
    <x v="338"/>
    <x v="37"/>
    <x v="5"/>
    <x v="338"/>
    <n v="470014.554"/>
    <n v="498444.76900000009"/>
    <n v="522453.97999999992"/>
    <n v="499379.65099999995"/>
    <n v="510886.11800000002"/>
    <n v="510036.22999999992"/>
    <n v="556875.46600000013"/>
    <x v="338"/>
    <x v="338"/>
    <n v="102"/>
    <n v="57"/>
    <n v="66"/>
    <n v="53"/>
    <n v="58"/>
    <n v="51"/>
    <n v="74"/>
    <n v="338"/>
    <n v="80"/>
    <x v="292"/>
    <x v="305"/>
    <n v="4.5110227171787112E-4"/>
    <n v="1.2127284041506511E-4"/>
    <n v="1.3241186206530334E-4"/>
    <n v="1.0144434156669648E-4"/>
    <n v="1.1614409975227445E-4"/>
    <n v="9.9826552734791669E-5"/>
    <n v="1.4508773229697823E-4"/>
    <n v="6.0695796571508492E-4"/>
    <x v="338"/>
    <x v="338"/>
  </r>
  <r>
    <x v="339"/>
    <x v="37"/>
    <x v="6"/>
    <x v="339"/>
    <n v="464054.46699999995"/>
    <n v="495284.79100000008"/>
    <n v="521572.04599999991"/>
    <n v="493857.64700000006"/>
    <n v="497180.55999999994"/>
    <n v="509053.87999999989"/>
    <n v="571821.23199999984"/>
    <x v="339"/>
    <x v="339"/>
    <n v="88"/>
    <n v="39"/>
    <n v="56"/>
    <n v="61"/>
    <n v="57"/>
    <n v="45"/>
    <n v="68"/>
    <n v="373"/>
    <n v="54"/>
    <x v="293"/>
    <x v="306"/>
    <n v="3.9364327483703307E-4"/>
    <n v="8.4041858819128664E-5"/>
    <n v="1.1306626211342716E-4"/>
    <n v="1.1695412065852933E-4"/>
    <n v="1.1541787465730989E-4"/>
    <n v="9.0510377155534816E-5"/>
    <n v="1.3358114469140284E-4"/>
    <n v="6.5230176692704562E-4"/>
    <x v="339"/>
    <x v="339"/>
  </r>
  <r>
    <x v="340"/>
    <x v="37"/>
    <x v="7"/>
    <x v="340"/>
    <n v="479169.77999999997"/>
    <n v="509292.72499999998"/>
    <n v="546719.34000000008"/>
    <n v="516977.07700000005"/>
    <n v="514357.321"/>
    <n v="536704.63099999994"/>
    <n v="633154.89499999979"/>
    <x v="340"/>
    <x v="340"/>
    <n v="143"/>
    <n v="54"/>
    <n v="40"/>
    <n v="54"/>
    <n v="59"/>
    <n v="55"/>
    <n v="57"/>
    <n v="337"/>
    <n v="54"/>
    <x v="294"/>
    <x v="307"/>
    <n v="6.2024406447791849E-4"/>
    <n v="1.1269491995092012E-4"/>
    <n v="7.8540293305780098E-5"/>
    <n v="9.8770970860478414E-5"/>
    <n v="1.1412498276011567E-4"/>
    <n v="1.0692955607800126E-4"/>
    <n v="1.062036671712639E-4"/>
    <n v="5.3225522326570674E-4"/>
    <x v="340"/>
    <x v="340"/>
  </r>
  <r>
    <x v="341"/>
    <x v="37"/>
    <x v="8"/>
    <x v="341"/>
    <n v="473065"/>
    <n v="498363"/>
    <n v="547051"/>
    <n v="516265"/>
    <n v="501461"/>
    <n v="523735"/>
    <n v="630248"/>
    <x v="341"/>
    <x v="341"/>
    <n v="112"/>
    <n v="45"/>
    <n v="58"/>
    <n v="44"/>
    <n v="60"/>
    <n v="36"/>
    <n v="61"/>
    <n v="477"/>
    <n v="45"/>
    <x v="295"/>
    <x v="304"/>
    <n v="4.948701407728811E-4"/>
    <n v="9.5124348662445967E-5"/>
    <n v="1.1638103149712157E-4"/>
    <n v="8.0431257780353205E-5"/>
    <n v="1.1621938345617077E-4"/>
    <n v="7.1790228951005156E-5"/>
    <n v="1.1647111611788404E-4"/>
    <n v="7.5684492453764231E-4"/>
    <x v="341"/>
    <x v="341"/>
  </r>
  <r>
    <x v="342"/>
    <x v="38"/>
    <x v="0"/>
    <x v="342"/>
    <n v="1545708.8149999995"/>
    <n v="1717902.9739999997"/>
    <n v="1500928.5100000002"/>
    <n v="1727959.683"/>
    <n v="1915532.784"/>
    <n v="1453344.2419999996"/>
    <n v="1915620.656"/>
    <x v="342"/>
    <x v="342"/>
    <n v="114"/>
    <n v="94"/>
    <n v="46"/>
    <n v="38"/>
    <n v="51"/>
    <n v="49"/>
    <n v="179"/>
    <n v="2188"/>
    <n v="44"/>
    <x v="296"/>
    <x v="308"/>
    <n v="1.5423304796733435E-4"/>
    <n v="6.0813523923650546E-5"/>
    <n v="2.6776832391699445E-5"/>
    <n v="2.5317661532060574E-5"/>
    <n v="2.9514577511123564E-5"/>
    <n v="2.5580350495322038E-5"/>
    <n v="1.2316421314861482E-4"/>
    <n v="1.1421885607397627E-3"/>
    <x v="342"/>
    <x v="342"/>
  </r>
  <r>
    <x v="343"/>
    <x v="38"/>
    <x v="1"/>
    <x v="343"/>
    <n v="1554319.3720000007"/>
    <n v="1753352.3289999997"/>
    <n v="1478699.139"/>
    <n v="1683489.1369999996"/>
    <n v="1923625.3540000001"/>
    <n v="1517166.7909999995"/>
    <n v="1919785.4130000004"/>
    <x v="343"/>
    <x v="343"/>
    <n v="127"/>
    <n v="56"/>
    <n v="56"/>
    <n v="48"/>
    <n v="46"/>
    <n v="56"/>
    <n v="133"/>
    <n v="2047"/>
    <n v="62"/>
    <x v="297"/>
    <x v="309"/>
    <n v="1.7505835759882245E-4"/>
    <n v="3.6028631572636652E-5"/>
    <n v="3.1938817471978854E-5"/>
    <n v="3.246096432602305E-5"/>
    <n v="2.7324203636961163E-5"/>
    <n v="2.9111697807243601E-5"/>
    <n v="8.7663400483698061E-5"/>
    <n v="1.0662650034418194E-3"/>
    <x v="343"/>
    <x v="343"/>
  </r>
  <r>
    <x v="344"/>
    <x v="38"/>
    <x v="2"/>
    <x v="344"/>
    <n v="1531028.1340000001"/>
    <n v="1752560.2529999998"/>
    <n v="1482769.2370000004"/>
    <n v="1632951.3779999998"/>
    <n v="1907256.196"/>
    <n v="1557111.8379999998"/>
    <n v="1916881.55"/>
    <x v="344"/>
    <x v="344"/>
    <n v="72"/>
    <n v="86"/>
    <n v="51"/>
    <n v="59"/>
    <n v="60"/>
    <n v="61"/>
    <n v="178"/>
    <n v="2426"/>
    <n v="63"/>
    <x v="298"/>
    <x v="310"/>
    <n v="9.9996160841841456E-5"/>
    <n v="5.6171404097790401E-5"/>
    <n v="2.9100283378388364E-5"/>
    <n v="3.9790412781540587E-5"/>
    <n v="3.6743286302551508E-5"/>
    <n v="3.1983118014209348E-5"/>
    <n v="1.1431420380736969E-4"/>
    <n v="1.2655972404763351E-3"/>
    <x v="344"/>
    <x v="344"/>
  </r>
  <r>
    <x v="345"/>
    <x v="38"/>
    <x v="3"/>
    <x v="345"/>
    <n v="1533744.8569999994"/>
    <n v="1761444.054"/>
    <n v="1513076.6430000006"/>
    <n v="1606425.2390000001"/>
    <n v="1911483.2229999995"/>
    <n v="1614674.6670000001"/>
    <n v="1959631.0050000001"/>
    <x v="345"/>
    <x v="345"/>
    <n v="89"/>
    <n v="50"/>
    <n v="73"/>
    <n v="65"/>
    <n v="52"/>
    <n v="63"/>
    <n v="103"/>
    <n v="2112"/>
    <n v="55"/>
    <x v="299"/>
    <x v="311"/>
    <n v="1.2319630538654304E-4"/>
    <n v="3.2599946315582018E-5"/>
    <n v="4.1443269137175785E-5"/>
    <n v="4.2958828490752122E-5"/>
    <n v="3.2370009345950022E-5"/>
    <n v="3.2958698900387899E-5"/>
    <n v="6.3789939921067703E-5"/>
    <n v="1.0777539213307149E-3"/>
    <x v="345"/>
    <x v="345"/>
  </r>
  <r>
    <x v="346"/>
    <x v="38"/>
    <x v="4"/>
    <x v="346"/>
    <n v="1518362.7389999998"/>
    <n v="1742237.4549999998"/>
    <n v="1536398.372"/>
    <n v="1566108.3139999998"/>
    <n v="1880276.4209999999"/>
    <n v="1650045.1699999997"/>
    <n v="1975531.5000000002"/>
    <x v="346"/>
    <x v="346"/>
    <n v="93"/>
    <n v="67"/>
    <n v="53"/>
    <n v="50"/>
    <n v="69"/>
    <n v="51"/>
    <n v="184"/>
    <n v="2536"/>
    <n v="66"/>
    <x v="300"/>
    <x v="312"/>
    <n v="1.3018033173061659E-4"/>
    <n v="4.4126478000985775E-5"/>
    <n v="3.0420652390348253E-5"/>
    <n v="3.2543642919194658E-5"/>
    <n v="4.4058255347465073E-5"/>
    <n v="2.7123671514678855E-5"/>
    <n v="1.1151209878696838E-4"/>
    <n v="1.2837051699757761E-3"/>
    <x v="346"/>
    <x v="346"/>
  </r>
  <r>
    <x v="347"/>
    <x v="38"/>
    <x v="5"/>
    <x v="347"/>
    <n v="1499872.4420000005"/>
    <n v="1704753.8540000001"/>
    <n v="1554535.5030000003"/>
    <n v="1527752.5890000004"/>
    <n v="1840690.8940000003"/>
    <n v="1676020.0329999998"/>
    <n v="2002341.2350000006"/>
    <x v="347"/>
    <x v="347"/>
    <n v="108"/>
    <n v="93"/>
    <n v="55"/>
    <n v="51"/>
    <n v="25"/>
    <n v="57"/>
    <n v="213"/>
    <n v="2163"/>
    <n v="55"/>
    <x v="301"/>
    <x v="313"/>
    <n v="1.5263887514510864E-4"/>
    <n v="6.2005272845729083E-5"/>
    <n v="3.2262722193558391E-5"/>
    <n v="3.2807227561916928E-5"/>
    <n v="1.636390615862998E-5"/>
    <n v="3.0966633336319419E-5"/>
    <n v="1.2708678643819053E-4"/>
    <n v="1.0802354574693655E-3"/>
    <x v="347"/>
    <x v="347"/>
  </r>
  <r>
    <x v="348"/>
    <x v="38"/>
    <x v="6"/>
    <x v="348"/>
    <n v="1481243.8069999998"/>
    <n v="1701756.4950000006"/>
    <n v="1569216.2610000006"/>
    <n v="1490626.4790000003"/>
    <n v="1788497.4560000005"/>
    <n v="1683137.3970000001"/>
    <n v="2008134.3689999995"/>
    <x v="348"/>
    <x v="348"/>
    <n v="132"/>
    <n v="85"/>
    <n v="48"/>
    <n v="53"/>
    <n v="47"/>
    <n v="47"/>
    <n v="197"/>
    <n v="2560"/>
    <n v="54"/>
    <x v="302"/>
    <x v="314"/>
    <n v="1.8827030581681416E-4"/>
    <n v="5.7384206163975551E-5"/>
    <n v="2.8206150610284573E-5"/>
    <n v="3.377482206705222E-5"/>
    <n v="3.1530367038381308E-5"/>
    <n v="2.6279042132447959E-5"/>
    <n v="1.1704332655856258E-4"/>
    <n v="1.2748150918181914E-3"/>
    <x v="348"/>
    <x v="348"/>
  </r>
  <r>
    <x v="349"/>
    <x v="38"/>
    <x v="7"/>
    <x v="349"/>
    <n v="1500531.7320000001"/>
    <n v="1705344.0869999994"/>
    <n v="1626741.355"/>
    <n v="1506314.5339999998"/>
    <n v="1789850.4019999995"/>
    <n v="1745805.709"/>
    <n v="2113827.5100000002"/>
    <x v="349"/>
    <x v="349"/>
    <n v="82"/>
    <n v="67"/>
    <n v="52"/>
    <n v="54"/>
    <n v="57"/>
    <n v="58"/>
    <n v="160"/>
    <n v="2171"/>
    <n v="66"/>
    <x v="303"/>
    <x v="315"/>
    <n v="1.1540260270980115E-4"/>
    <n v="4.465083848023548E-5"/>
    <n v="3.0492380040134398E-5"/>
    <n v="3.3195197155358482E-5"/>
    <n v="3.7840702398746165E-5"/>
    <n v="3.2404942857341671E-5"/>
    <n v="9.1648228193530329E-5"/>
    <n v="1.0270469041251146E-3"/>
    <x v="349"/>
    <x v="349"/>
  </r>
  <r>
    <x v="350"/>
    <x v="38"/>
    <x v="8"/>
    <x v="350"/>
    <n v="1496357"/>
    <n v="1690044"/>
    <n v="1643229"/>
    <n v="1495692"/>
    <n v="1763056"/>
    <n v="1776802"/>
    <n v="2171552"/>
    <x v="350"/>
    <x v="350"/>
    <n v="109"/>
    <n v="82"/>
    <n v="55"/>
    <n v="59"/>
    <n v="26"/>
    <n v="54"/>
    <n v="195"/>
    <n v="2393"/>
    <n v="67"/>
    <x v="304"/>
    <x v="316"/>
    <n v="1.5354664578056635E-4"/>
    <n v="5.4799757009857945E-5"/>
    <n v="3.254353141101652E-5"/>
    <n v="3.5904916478470134E-5"/>
    <n v="1.7383258050454238E-5"/>
    <n v="3.0628635732500841E-5"/>
    <n v="1.0974773778957926E-4"/>
    <n v="1.1019768350009579E-3"/>
    <x v="350"/>
    <x v="350"/>
  </r>
  <r>
    <x v="351"/>
    <x v="39"/>
    <x v="0"/>
    <x v="351"/>
    <n v="129218.09700000001"/>
    <n v="152566.22200000001"/>
    <n v="132592.07399999999"/>
    <n v="153612.867"/>
    <n v="160689.891"/>
    <n v="118191.06200000001"/>
    <n v="149383.14499999999"/>
    <x v="351"/>
    <x v="351"/>
    <n v="89"/>
    <n v="85"/>
    <n v="62"/>
    <n v="52"/>
    <n v="43"/>
    <n v="74"/>
    <n v="49"/>
    <n v="216"/>
    <n v="31"/>
    <x v="156"/>
    <x v="317"/>
    <n v="1.4568632212506255E-3"/>
    <n v="6.5780259865613094E-4"/>
    <n v="4.0638090913727937E-4"/>
    <n v="3.921803048348124E-4"/>
    <n v="2.7992446752523665E-4"/>
    <n v="4.6051434560995502E-4"/>
    <n v="4.1458295721211131E-4"/>
    <n v="1.4459462612063764E-3"/>
    <x v="351"/>
    <x v="351"/>
  </r>
  <r>
    <x v="352"/>
    <x v="39"/>
    <x v="1"/>
    <x v="352"/>
    <n v="127533.791"/>
    <n v="160698.1"/>
    <n v="127788.056"/>
    <n v="146914.60700000002"/>
    <n v="160827.18800000002"/>
    <n v="122761.476"/>
    <n v="149863.109"/>
    <x v="352"/>
    <x v="352"/>
    <n v="118"/>
    <n v="41"/>
    <n v="42"/>
    <n v="54"/>
    <n v="50"/>
    <n v="58"/>
    <n v="54"/>
    <n v="233"/>
    <n v="65"/>
    <x v="305"/>
    <x v="318"/>
    <n v="1.9904354180372346E-3"/>
    <n v="3.2148342551818288E-4"/>
    <n v="2.6135965515460354E-4"/>
    <n v="4.2257470447785826E-4"/>
    <n v="3.4033375592122021E-4"/>
    <n v="3.6063554129914894E-4"/>
    <n v="4.398774090986003E-4"/>
    <n v="1.5547522105657104E-3"/>
    <x v="352"/>
    <x v="352"/>
  </r>
  <r>
    <x v="353"/>
    <x v="39"/>
    <x v="2"/>
    <x v="353"/>
    <n v="126279.783"/>
    <n v="161452.304"/>
    <n v="127379.747"/>
    <n v="142137.97"/>
    <n v="160668.035"/>
    <n v="127612.29800000001"/>
    <n v="151001.52799999999"/>
    <x v="353"/>
    <x v="353"/>
    <n v="108"/>
    <n v="42"/>
    <n v="53"/>
    <n v="48"/>
    <n v="72"/>
    <n v="63"/>
    <n v="49"/>
    <n v="212"/>
    <n v="48"/>
    <x v="210"/>
    <x v="319"/>
    <n v="1.8619790768721509E-3"/>
    <n v="3.32594806565355E-4"/>
    <n v="3.2827032310421534E-4"/>
    <n v="3.7682599573698322E-4"/>
    <n v="5.0655007947559682E-4"/>
    <n v="3.9211284310535074E-4"/>
    <n v="3.8397553188800027E-4"/>
    <n v="1.4039593029813581E-3"/>
    <x v="353"/>
    <x v="353"/>
  </r>
  <r>
    <x v="354"/>
    <x v="39"/>
    <x v="3"/>
    <x v="354"/>
    <n v="124764.889"/>
    <n v="161408.93099999998"/>
    <n v="128129.56299999999"/>
    <n v="137111.88399999999"/>
    <n v="160128.08899999998"/>
    <n v="130742.87300000001"/>
    <n v="152633.95199999999"/>
    <x v="354"/>
    <x v="354"/>
    <n v="95"/>
    <n v="57"/>
    <n v="51"/>
    <n v="47"/>
    <n v="51"/>
    <n v="60"/>
    <n v="63"/>
    <n v="171"/>
    <n v="54"/>
    <x v="14"/>
    <x v="320"/>
    <n v="1.6778142707287553E-3"/>
    <n v="4.5685930117727273E-4"/>
    <n v="3.1596764617690209E-4"/>
    <n v="3.6681620462562569E-4"/>
    <n v="3.719590053915385E-4"/>
    <n v="3.7470003154786919E-4"/>
    <n v="4.8186182966929294E-4"/>
    <n v="1.1203274091992324E-3"/>
    <x v="354"/>
    <x v="354"/>
  </r>
  <r>
    <x v="355"/>
    <x v="39"/>
    <x v="4"/>
    <x v="355"/>
    <n v="123212.005"/>
    <n v="160714.88900000002"/>
    <n v="129837.633"/>
    <n v="133707.21699999998"/>
    <n v="159528.177"/>
    <n v="134099.59299999999"/>
    <n v="155903.36700000003"/>
    <x v="355"/>
    <x v="355"/>
    <n v="100"/>
    <n v="55"/>
    <n v="54"/>
    <n v="57"/>
    <n v="48"/>
    <n v="54"/>
    <n v="49"/>
    <n v="223"/>
    <n v="55"/>
    <x v="236"/>
    <x v="319"/>
    <n v="1.7768833973399309E-3"/>
    <n v="4.4638507424662067E-4"/>
    <n v="3.3599873873540114E-4"/>
    <n v="4.3900985163523431E-4"/>
    <n v="3.5899333691164935E-4"/>
    <n v="3.3849819521224769E-4"/>
    <n v="3.6540006500989156E-4"/>
    <n v="1.4303732131712072E-3"/>
    <x v="355"/>
    <x v="355"/>
  </r>
  <r>
    <x v="356"/>
    <x v="39"/>
    <x v="5"/>
    <x v="356"/>
    <n v="121847.66500000002"/>
    <n v="159175.99799999999"/>
    <n v="132136.65400000001"/>
    <n v="130328.41"/>
    <n v="156938.89800000002"/>
    <n v="137176.37900000002"/>
    <n v="158893.87599999999"/>
    <x v="356"/>
    <x v="356"/>
    <n v="107"/>
    <n v="41"/>
    <n v="67"/>
    <n v="52"/>
    <n v="50"/>
    <n v="34"/>
    <n v="60"/>
    <n v="213"/>
    <n v="55"/>
    <x v="210"/>
    <x v="321"/>
    <n v="1.9336586301344218E-3"/>
    <n v="3.3648572584464375E-4"/>
    <n v="4.2091773157910403E-4"/>
    <n v="3.9353198696858176E-4"/>
    <n v="3.8364620576588021E-4"/>
    <n v="2.1664482440803169E-4"/>
    <n v="4.3739308791639699E-4"/>
    <n v="1.3405173651878188E-3"/>
    <x v="356"/>
    <x v="356"/>
  </r>
  <r>
    <x v="357"/>
    <x v="39"/>
    <x v="6"/>
    <x v="357"/>
    <n v="122122.46900000001"/>
    <n v="156389.48199999999"/>
    <n v="135632.40100000001"/>
    <n v="128623.53599999999"/>
    <n v="153927.08799999999"/>
    <n v="139139.07199999999"/>
    <n v="161790.209"/>
    <x v="357"/>
    <x v="357"/>
    <n v="106"/>
    <n v="69"/>
    <n v="55"/>
    <n v="69"/>
    <n v="72"/>
    <n v="45"/>
    <n v="37"/>
    <n v="264"/>
    <n v="52"/>
    <x v="306"/>
    <x v="322"/>
    <n v="1.8756978901176894E-3"/>
    <n v="5.6500659186639927E-4"/>
    <n v="3.5168605520414733E-4"/>
    <n v="5.0872799929273531E-4"/>
    <n v="5.5977313514378891E-4"/>
    <n v="2.9234620484732359E-4"/>
    <n v="2.6592099162483997E-4"/>
    <n v="1.6317427465589096E-3"/>
    <x v="357"/>
    <x v="357"/>
  </r>
  <r>
    <x v="358"/>
    <x v="39"/>
    <x v="7"/>
    <x v="358"/>
    <n v="118658.35800000001"/>
    <n v="156283.859"/>
    <n v="138074.07199999999"/>
    <n v="125863.67600000001"/>
    <n v="152607.30099999998"/>
    <n v="142242.617"/>
    <n v="165583.03999999998"/>
    <x v="358"/>
    <x v="358"/>
    <n v="133"/>
    <n v="43"/>
    <n v="58"/>
    <n v="46"/>
    <n v="54"/>
    <n v="73"/>
    <n v="50"/>
    <n v="165"/>
    <n v="46"/>
    <x v="65"/>
    <x v="323"/>
    <n v="2.415687247765017E-3"/>
    <n v="3.623849236140618E-4"/>
    <n v="3.711195792778575E-4"/>
    <n v="3.3315451144223519E-4"/>
    <n v="4.290356178696068E-4"/>
    <n v="4.7835194988475691E-4"/>
    <n v="3.5151209289126055E-4"/>
    <n v="9.9647886643463007E-4"/>
    <x v="358"/>
    <x v="358"/>
  </r>
  <r>
    <x v="359"/>
    <x v="39"/>
    <x v="8"/>
    <x v="359"/>
    <n v="117794"/>
    <n v="154512"/>
    <n v="140547"/>
    <n v="124511"/>
    <n v="149424"/>
    <n v="144635"/>
    <n v="170144"/>
    <x v="359"/>
    <x v="359"/>
    <n v="121"/>
    <n v="56"/>
    <n v="39"/>
    <n v="43"/>
    <n v="69"/>
    <n v="46"/>
    <n v="43"/>
    <n v="226"/>
    <n v="57"/>
    <x v="307"/>
    <x v="324"/>
    <n v="2.2172949002217295E-3"/>
    <n v="4.7540621763417489E-4"/>
    <n v="2.524075799937869E-4"/>
    <n v="3.0594747664482343E-4"/>
    <n v="5.541679048437487E-4"/>
    <n v="3.078488060820216E-4"/>
    <n v="2.9730010025235938E-4"/>
    <n v="1.3282866277976302E-3"/>
    <x v="359"/>
    <x v="359"/>
  </r>
  <r>
    <x v="360"/>
    <x v="40"/>
    <x v="0"/>
    <x v="360"/>
    <n v="571771.255"/>
    <n v="622318.76599999995"/>
    <n v="576709.62600000005"/>
    <n v="606807.52399999986"/>
    <n v="622042.08500000008"/>
    <n v="514633.33399999997"/>
    <n v="575792.90799999994"/>
    <x v="360"/>
    <x v="360"/>
    <n v="117"/>
    <n v="58"/>
    <n v="62"/>
    <n v="46"/>
    <n v="51"/>
    <n v="57"/>
    <n v="46"/>
    <n v="580"/>
    <n v="55"/>
    <x v="308"/>
    <x v="325"/>
    <n v="3.9560272089735722E-4"/>
    <n v="1.0143916731176002E-4"/>
    <n v="9.9627398991210893E-5"/>
    <n v="7.9762844118020667E-5"/>
    <n v="8.4046419964957478E-5"/>
    <n v="9.1633671377717142E-5"/>
    <n v="8.9384027347128668E-5"/>
    <n v="1.0073066061452775E-3"/>
    <x v="360"/>
    <x v="360"/>
  </r>
  <r>
    <x v="361"/>
    <x v="40"/>
    <x v="1"/>
    <x v="361"/>
    <n v="577662.14300000016"/>
    <n v="641453.07999999996"/>
    <n v="568855.67600000009"/>
    <n v="610386.74500000011"/>
    <n v="645360.96499999997"/>
    <n v="543774.38199999998"/>
    <n v="585165.03799999994"/>
    <x v="361"/>
    <x v="361"/>
    <n v="101"/>
    <n v="33"/>
    <n v="66"/>
    <n v="57"/>
    <n v="44"/>
    <n v="52"/>
    <n v="63"/>
    <n v="607"/>
    <n v="45"/>
    <x v="124"/>
    <x v="19"/>
    <n v="3.4542283265375613E-4"/>
    <n v="5.7126817811912579E-5"/>
    <n v="1.0289139152625162E-4"/>
    <n v="1.0020116244739727E-4"/>
    <n v="7.2085444778129961E-5"/>
    <n v="8.0575062360643403E-5"/>
    <n v="1.1585687389002448E-4"/>
    <n v="1.0373141944273166E-3"/>
    <x v="361"/>
    <x v="361"/>
  </r>
  <r>
    <x v="362"/>
    <x v="40"/>
    <x v="2"/>
    <x v="362"/>
    <n v="563047.11699999997"/>
    <n v="626925.38600000006"/>
    <n v="559427.17000000004"/>
    <n v="581087.696"/>
    <n v="620371.13400000008"/>
    <n v="540575.75600000005"/>
    <n v="587774.95700000005"/>
    <x v="362"/>
    <x v="362"/>
    <n v="117"/>
    <n v="83"/>
    <n v="48"/>
    <n v="55"/>
    <n v="63"/>
    <n v="59"/>
    <n v="60"/>
    <n v="612"/>
    <n v="54"/>
    <x v="309"/>
    <x v="326"/>
    <n v="4.1029588210500609E-4"/>
    <n v="1.4741217474345048E-4"/>
    <n v="7.6564135177642972E-5"/>
    <n v="9.8314853030824357E-5"/>
    <n v="1.0841737044798829E-4"/>
    <n v="9.5104360545569789E-5"/>
    <n v="1.1099276897649104E-4"/>
    <n v="1.0412148267147079E-3"/>
    <x v="362"/>
    <x v="362"/>
  </r>
  <r>
    <x v="363"/>
    <x v="40"/>
    <x v="3"/>
    <x v="363"/>
    <n v="580639.99800000002"/>
    <n v="650947.97699999996"/>
    <n v="580141.74699999997"/>
    <n v="588073.60999999987"/>
    <n v="638782.85700000019"/>
    <n v="571119.76700000011"/>
    <n v="625832.43499999994"/>
    <x v="363"/>
    <x v="363"/>
    <n v="99"/>
    <n v="69"/>
    <n v="54"/>
    <n v="56"/>
    <n v="53"/>
    <n v="45"/>
    <n v="62"/>
    <n v="581"/>
    <n v="53"/>
    <x v="132"/>
    <x v="325"/>
    <n v="3.3767938756992761E-4"/>
    <n v="1.188343900483411E-4"/>
    <n v="8.2955937967374622E-5"/>
    <n v="9.6528133494244123E-5"/>
    <n v="9.0124771965196688E-5"/>
    <n v="7.0446474113816088E-5"/>
    <n v="1.08558665944406E-4"/>
    <n v="9.2836351634603285E-4"/>
    <x v="363"/>
    <x v="363"/>
  </r>
  <r>
    <x v="364"/>
    <x v="40"/>
    <x v="4"/>
    <x v="364"/>
    <n v="583423.58100000001"/>
    <n v="646624.47199999983"/>
    <n v="584463.67700000014"/>
    <n v="581533.18200000003"/>
    <n v="637271.26600000006"/>
    <n v="581112.33400000003"/>
    <n v="647325.08700000006"/>
    <x v="364"/>
    <x v="364"/>
    <n v="104"/>
    <n v="49"/>
    <n v="67"/>
    <n v="55"/>
    <n v="54"/>
    <n v="63"/>
    <n v="69"/>
    <n v="578"/>
    <n v="48"/>
    <x v="310"/>
    <x v="20"/>
    <n v="3.5825885315498727E-4"/>
    <n v="8.3987006346251887E-5"/>
    <n v="1.0361500824855886E-4"/>
    <n v="9.4103367179822168E-5"/>
    <n v="9.2857985875000325E-5"/>
    <n v="9.8858999865843625E-5"/>
    <n v="1.1873779984163956E-4"/>
    <n v="8.9290529844705357E-4"/>
    <x v="364"/>
    <x v="364"/>
  </r>
  <r>
    <x v="365"/>
    <x v="40"/>
    <x v="5"/>
    <x v="365"/>
    <n v="591360.21100000001"/>
    <n v="650430.723"/>
    <n v="595364.41300000006"/>
    <n v="583619.86199999996"/>
    <n v="641037.83599999989"/>
    <n v="598425.125"/>
    <n v="681593.68200000026"/>
    <x v="365"/>
    <x v="365"/>
    <n v="110"/>
    <n v="51"/>
    <n v="61"/>
    <n v="50"/>
    <n v="45"/>
    <n v="48"/>
    <n v="96"/>
    <n v="541"/>
    <n v="67"/>
    <x v="311"/>
    <x v="327"/>
    <n v="3.802838531330761E-4"/>
    <n v="8.6241852345388852E-5"/>
    <n v="9.3784007801242815E-5"/>
    <n v="8.3982177819553336E-5"/>
    <n v="7.7104983791658556E-5"/>
    <n v="7.487857549799916E-5"/>
    <n v="1.6042107189266158E-4"/>
    <n v="7.9372801463262362E-4"/>
    <x v="365"/>
    <x v="365"/>
  </r>
  <r>
    <x v="366"/>
    <x v="40"/>
    <x v="6"/>
    <x v="366"/>
    <n v="584385.12500000012"/>
    <n v="627883.429"/>
    <n v="589905.19700000004"/>
    <n v="569827.54500000004"/>
    <n v="621604.15099999995"/>
    <n v="592983.31599999988"/>
    <n v="694031.32400000014"/>
    <x v="366"/>
    <x v="366"/>
    <n v="135"/>
    <n v="47"/>
    <n v="48"/>
    <n v="53"/>
    <n v="59"/>
    <n v="42"/>
    <n v="77"/>
    <n v="677"/>
    <n v="49"/>
    <x v="312"/>
    <x v="328"/>
    <n v="4.784527340424821E-4"/>
    <n v="8.0426414002238665E-5"/>
    <n v="7.6447311368684005E-5"/>
    <n v="8.9844945034447618E-5"/>
    <n v="1.0354009825902677E-4"/>
    <n v="6.7567116359234231E-5"/>
    <n v="1.2985188271300371E-4"/>
    <n v="9.7546029493043439E-4"/>
    <x v="366"/>
    <x v="366"/>
  </r>
  <r>
    <x v="367"/>
    <x v="40"/>
    <x v="7"/>
    <x v="367"/>
    <n v="597157.92400000012"/>
    <n v="633347.83100000001"/>
    <n v="613150.96800000011"/>
    <n v="585082.21399999992"/>
    <n v="635761.45700000017"/>
    <n v="623508.853"/>
    <n v="754085.36499999999"/>
    <x v="367"/>
    <x v="367"/>
    <n v="110"/>
    <n v="78"/>
    <n v="55"/>
    <n v="43"/>
    <n v="60"/>
    <n v="42"/>
    <n v="69"/>
    <n v="513"/>
    <n v="53"/>
    <x v="284"/>
    <x v="141"/>
    <n v="3.8535652357044227E-4"/>
    <n v="1.3061871385298737E-4"/>
    <n v="8.6840117401459921E-5"/>
    <n v="7.0129547605965773E-5"/>
    <n v="1.0254969056365813E-4"/>
    <n v="6.6062513758206623E-5"/>
    <n v="1.1066402612891207E-4"/>
    <n v="6.8029433245929655E-4"/>
    <x v="367"/>
    <x v="367"/>
  </r>
  <r>
    <x v="368"/>
    <x v="40"/>
    <x v="8"/>
    <x v="368"/>
    <n v="597775"/>
    <n v="642019"/>
    <n v="620219"/>
    <n v="579019"/>
    <n v="628224"/>
    <n v="620154"/>
    <n v="766805"/>
    <x v="368"/>
    <x v="368"/>
    <n v="107"/>
    <n v="49"/>
    <n v="57"/>
    <n v="63"/>
    <n v="61"/>
    <n v="44"/>
    <n v="66"/>
    <n v="558"/>
    <n v="78"/>
    <x v="313"/>
    <x v="329"/>
    <n v="3.7879860658755559E-4"/>
    <n v="8.1970641127514538E-5"/>
    <n v="8.8782419211892486E-5"/>
    <n v="1.0157702359972849E-4"/>
    <n v="1.0535060162101761E-4"/>
    <n v="7.0038712306438465E-5"/>
    <n v="1.0642517826217359E-4"/>
    <n v="7.2769478550609341E-4"/>
    <x v="368"/>
    <x v="368"/>
  </r>
  <r>
    <x v="369"/>
    <x v="41"/>
    <x v="0"/>
    <x v="369"/>
    <n v="104202.947"/>
    <n v="119497.20700000004"/>
    <n v="96951.753999999986"/>
    <n v="96791.543999999994"/>
    <n v="114736.485"/>
    <n v="86550.713999999964"/>
    <n v="112907.21100000004"/>
    <x v="369"/>
    <x v="369"/>
    <n v="118"/>
    <n v="61"/>
    <n v="54"/>
    <n v="54"/>
    <n v="56"/>
    <n v="70"/>
    <n v="58"/>
    <n v="197"/>
    <n v="53"/>
    <x v="154"/>
    <x v="61"/>
    <n v="2.1251626424790976E-3"/>
    <n v="5.8539611168578558E-4"/>
    <n v="4.5189340701494375E-4"/>
    <n v="5.5697806147993992E-4"/>
    <n v="5.7856293727476856E-4"/>
    <n v="6.1009364196576183E-4"/>
    <n v="6.7012734291250358E-4"/>
    <n v="1.7447955560606304E-3"/>
    <x v="369"/>
    <x v="369"/>
  </r>
  <r>
    <x v="370"/>
    <x v="41"/>
    <x v="1"/>
    <x v="370"/>
    <n v="95436.557000000015"/>
    <n v="101395.54700000001"/>
    <n v="88234.466000000015"/>
    <n v="85624.332000000024"/>
    <n v="101441.99799999999"/>
    <n v="77814.116000000009"/>
    <n v="96357.38999999997"/>
    <x v="370"/>
    <x v="370"/>
    <n v="110"/>
    <n v="57"/>
    <n v="51"/>
    <n v="41"/>
    <n v="48"/>
    <n v="58"/>
    <n v="43"/>
    <n v="191"/>
    <n v="58"/>
    <x v="314"/>
    <x v="9"/>
    <n v="2.1874793059486115E-3"/>
    <n v="5.9725541020931832E-4"/>
    <n v="5.0298066837195521E-4"/>
    <n v="4.6467102775915245E-4"/>
    <n v="5.6058831501307345E-4"/>
    <n v="5.7175530000897661E-4"/>
    <n v="5.5259896546277023E-4"/>
    <n v="1.9822039596547815E-3"/>
    <x v="370"/>
    <x v="370"/>
  </r>
  <r>
    <x v="371"/>
    <x v="41"/>
    <x v="2"/>
    <x v="371"/>
    <n v="104911.94099999998"/>
    <n v="107947.05499999998"/>
    <n v="97337.492999999988"/>
    <n v="92009.29700000002"/>
    <n v="111621.889"/>
    <n v="89614.518999999986"/>
    <n v="106939.12699999999"/>
    <x v="371"/>
    <x v="371"/>
    <n v="113"/>
    <n v="50"/>
    <n v="61"/>
    <n v="49"/>
    <n v="63"/>
    <n v="57"/>
    <n v="53"/>
    <n v="208"/>
    <n v="52"/>
    <x v="315"/>
    <x v="330"/>
    <n v="2.0364214150292263E-3"/>
    <n v="4.765901719423913E-4"/>
    <n v="5.6509184062501761E-4"/>
    <n v="5.0340314394577645E-4"/>
    <n v="6.8471341542800817E-4"/>
    <n v="5.106525298098118E-4"/>
    <n v="5.914220216927126E-4"/>
    <n v="1.9450317749461338E-3"/>
    <x v="371"/>
    <x v="371"/>
  </r>
  <r>
    <x v="372"/>
    <x v="41"/>
    <x v="3"/>
    <x v="372"/>
    <n v="96190.976999999999"/>
    <n v="104447.65700000001"/>
    <n v="94557.155999999988"/>
    <n v="84498.525999999998"/>
    <n v="104839.80900000002"/>
    <n v="89515.239000000001"/>
    <n v="105108.76999999999"/>
    <x v="372"/>
    <x v="372"/>
    <n v="134"/>
    <n v="54"/>
    <n v="56"/>
    <n v="51"/>
    <n v="57"/>
    <n v="56"/>
    <n v="47"/>
    <n v="168"/>
    <n v="51"/>
    <x v="316"/>
    <x v="331"/>
    <n v="2.6170536826847406E-3"/>
    <n v="5.6138321580827689E-4"/>
    <n v="5.3615372147601168E-4"/>
    <n v="5.3935632328028151E-4"/>
    <n v="6.7456798003790027E-4"/>
    <n v="5.3414824515752397E-4"/>
    <n v="5.2505026546373855E-4"/>
    <n v="1.5983442675620695E-3"/>
    <x v="372"/>
    <x v="372"/>
  </r>
  <r>
    <x v="373"/>
    <x v="41"/>
    <x v="4"/>
    <x v="373"/>
    <n v="90546.64"/>
    <n v="91489.654999999999"/>
    <n v="88408.648999999961"/>
    <n v="79726.444999999992"/>
    <n v="94218.459999999992"/>
    <n v="86142.411999999982"/>
    <n v="100567.42199999999"/>
    <x v="373"/>
    <x v="373"/>
    <n v="76"/>
    <n v="66"/>
    <n v="53"/>
    <n v="63"/>
    <n v="54"/>
    <n v="70"/>
    <n v="53"/>
    <n v="185"/>
    <n v="61"/>
    <x v="317"/>
    <x v="332"/>
    <n v="1.6214876124747016E-3"/>
    <n v="7.2890611954237066E-4"/>
    <n v="5.7930046845187033E-4"/>
    <n v="7.1259996292896666E-4"/>
    <n v="6.7731603986606961E-4"/>
    <n v="7.4295419390212926E-4"/>
    <n v="6.1526022744754362E-4"/>
    <n v="1.8395619209568682E-3"/>
    <x v="373"/>
    <x v="373"/>
  </r>
  <r>
    <x v="374"/>
    <x v="41"/>
    <x v="5"/>
    <x v="374"/>
    <n v="80156.769000000015"/>
    <n v="81655.308999999994"/>
    <n v="78221.869000000021"/>
    <n v="69597.462999999974"/>
    <n v="82043.096000000005"/>
    <n v="74855.566000000021"/>
    <n v="87707.675000000003"/>
    <x v="374"/>
    <x v="374"/>
    <n v="116"/>
    <n v="46"/>
    <n v="63"/>
    <n v="57"/>
    <n v="47"/>
    <n v="54"/>
    <n v="56"/>
    <n v="187"/>
    <n v="58"/>
    <x v="105"/>
    <x v="282"/>
    <n v="2.8049531119443485E-3"/>
    <n v="5.7387542654070787E-4"/>
    <n v="7.7153587159899182E-4"/>
    <n v="7.2869647233818953E-4"/>
    <n v="6.7531197221944736E-4"/>
    <n v="6.5819066603727385E-4"/>
    <n v="7.4810736184935107E-4"/>
    <n v="2.1320825115931988E-3"/>
    <x v="374"/>
    <x v="374"/>
  </r>
  <r>
    <x v="375"/>
    <x v="41"/>
    <x v="6"/>
    <x v="375"/>
    <n v="77487.835000000036"/>
    <n v="82241.27499999998"/>
    <n v="72241.697999999989"/>
    <n v="64114.663"/>
    <n v="72214.653999999995"/>
    <n v="72811.01999999999"/>
    <n v="85756.95699999998"/>
    <x v="375"/>
    <x v="375"/>
    <n v="119"/>
    <n v="51"/>
    <n v="45"/>
    <n v="59"/>
    <n v="64"/>
    <n v="57"/>
    <n v="56"/>
    <n v="229"/>
    <n v="64"/>
    <x v="318"/>
    <x v="257"/>
    <n v="2.9967063427228787E-3"/>
    <n v="6.5816782724668942E-4"/>
    <n v="5.4717050532108135E-4"/>
    <n v="8.1670284106555757E-4"/>
    <n v="9.9821159474861466E-4"/>
    <n v="7.8931348199771207E-4"/>
    <n v="7.6911434560317943E-4"/>
    <n v="2.6703372882039187E-3"/>
    <x v="375"/>
    <x v="375"/>
  </r>
  <r>
    <x v="376"/>
    <x v="41"/>
    <x v="7"/>
    <x v="376"/>
    <n v="97031.228000000017"/>
    <n v="99386.680999999968"/>
    <n v="96452.695999999996"/>
    <n v="83706.167999999976"/>
    <n v="91234.949999999968"/>
    <n v="93824.037999999986"/>
    <n v="105383.202"/>
    <x v="376"/>
    <x v="376"/>
    <n v="103"/>
    <n v="50"/>
    <n v="56"/>
    <n v="64"/>
    <n v="40"/>
    <n v="47"/>
    <n v="76"/>
    <n v="188"/>
    <n v="69"/>
    <x v="319"/>
    <x v="333"/>
    <n v="2.0636732145014195E-3"/>
    <n v="5.1529802343633119E-4"/>
    <n v="5.6345578136370218E-4"/>
    <n v="6.6353769935057079E-4"/>
    <n v="4.7786203759799412E-4"/>
    <n v="5.1515345818680248E-4"/>
    <n v="8.1002695705763598E-4"/>
    <n v="1.7839655318121763E-3"/>
    <x v="376"/>
    <x v="376"/>
  </r>
  <r>
    <x v="377"/>
    <x v="41"/>
    <x v="8"/>
    <x v="377"/>
    <n v="98793"/>
    <n v="91455"/>
    <n v="96698"/>
    <n v="86699"/>
    <n v="89322"/>
    <n v="95115"/>
    <n v="111796"/>
    <x v="377"/>
    <x v="377"/>
    <n v="91"/>
    <n v="41"/>
    <n v="34"/>
    <n v="64"/>
    <n v="47"/>
    <n v="64"/>
    <n v="65"/>
    <n v="211"/>
    <n v="43"/>
    <x v="316"/>
    <x v="65"/>
    <n v="1.8583564776997223E-3"/>
    <n v="4.1500916056805645E-4"/>
    <n v="3.7176753594664043E-4"/>
    <n v="6.6185443339055621E-4"/>
    <n v="5.4210544527618547E-4"/>
    <n v="7.1650881081928306E-4"/>
    <n v="6.8338327288019769E-4"/>
    <n v="1.8873662742853053E-3"/>
    <x v="377"/>
    <x v="377"/>
  </r>
  <r>
    <x v="378"/>
    <x v="42"/>
    <x v="0"/>
    <x v="378"/>
    <n v="795174.43799999962"/>
    <n v="815508.31900000002"/>
    <n v="820092.1050000001"/>
    <n v="861006.35999999987"/>
    <n v="879131.15100000007"/>
    <n v="696165.50699999987"/>
    <n v="783543.45"/>
    <x v="378"/>
    <x v="378"/>
    <n v="115"/>
    <n v="48"/>
    <n v="51"/>
    <n v="33"/>
    <n v="64"/>
    <n v="49"/>
    <n v="129"/>
    <n v="1089"/>
    <n v="72"/>
    <x v="173"/>
    <x v="334"/>
    <n v="2.8327030133959663E-4"/>
    <n v="6.0364113465126279E-5"/>
    <n v="6.2537682095674608E-5"/>
    <n v="4.0239382623979774E-5"/>
    <n v="7.4331622823320387E-5"/>
    <n v="5.5736848756028204E-5"/>
    <n v="1.8530076354386231E-4"/>
    <n v="1.3898399635655177E-3"/>
    <x v="378"/>
    <x v="378"/>
  </r>
  <r>
    <x v="379"/>
    <x v="42"/>
    <x v="1"/>
    <x v="379"/>
    <n v="812153.98299999966"/>
    <n v="837877.20400000003"/>
    <n v="807300.42499999993"/>
    <n v="858369.1869999998"/>
    <n v="894881.27900000033"/>
    <n v="729717.03100000019"/>
    <n v="800235.03599999996"/>
    <x v="379"/>
    <x v="379"/>
    <n v="97"/>
    <n v="53"/>
    <n v="66"/>
    <n v="73"/>
    <n v="62"/>
    <n v="53"/>
    <n v="120"/>
    <n v="1117"/>
    <n v="58"/>
    <x v="320"/>
    <x v="335"/>
    <n v="2.4417134553504708E-4"/>
    <n v="6.5258560703260166E-5"/>
    <n v="7.8770492483764957E-5"/>
    <n v="9.042482542976489E-5"/>
    <n v="7.2229992570784125E-5"/>
    <n v="5.9225733338868942E-5"/>
    <n v="1.6444730615037539E-4"/>
    <n v="1.3958399092138727E-3"/>
    <x v="379"/>
    <x v="379"/>
  </r>
  <r>
    <x v="380"/>
    <x v="42"/>
    <x v="2"/>
    <x v="380"/>
    <n v="818216.41999999981"/>
    <n v="849840.07199999981"/>
    <n v="813801.62799999991"/>
    <n v="854563.31499999994"/>
    <n v="903745.10700000019"/>
    <n v="754995.18300000008"/>
    <n v="826324.92799999961"/>
    <x v="380"/>
    <x v="380"/>
    <n v="108"/>
    <n v="73"/>
    <n v="63"/>
    <n v="46"/>
    <n v="64"/>
    <n v="32"/>
    <n v="116"/>
    <n v="1192"/>
    <n v="68"/>
    <x v="321"/>
    <x v="336"/>
    <n v="2.6945548704633148E-4"/>
    <n v="8.9218449074879251E-5"/>
    <n v="7.4131594962022464E-5"/>
    <n v="5.6524831626412038E-5"/>
    <n v="7.4892051737559089E-5"/>
    <n v="3.5408213833903496E-5"/>
    <n v="1.5364336437097506E-4"/>
    <n v="1.4425318172175492E-3"/>
    <x v="380"/>
    <x v="380"/>
  </r>
  <r>
    <x v="381"/>
    <x v="42"/>
    <x v="3"/>
    <x v="381"/>
    <n v="807695.64699999988"/>
    <n v="842576.35999999952"/>
    <n v="803754.13699999987"/>
    <n v="830407.02399999998"/>
    <n v="886822.45100000012"/>
    <n v="757590.74900000007"/>
    <n v="822982.28200000024"/>
    <x v="381"/>
    <x v="381"/>
    <n v="103"/>
    <n v="37"/>
    <n v="49"/>
    <n v="60"/>
    <n v="43"/>
    <n v="43"/>
    <n v="114"/>
    <n v="1202"/>
    <n v="51"/>
    <x v="322"/>
    <x v="337"/>
    <n v="2.607682079502404E-4"/>
    <n v="4.5809334416284162E-5"/>
    <n v="5.8154966512471381E-5"/>
    <n v="7.4649693529353503E-5"/>
    <n v="5.1781835602585177E-5"/>
    <n v="4.8487721472897164E-5"/>
    <n v="1.5047702225835915E-4"/>
    <n v="1.4605417714205415E-3"/>
    <x v="381"/>
    <x v="381"/>
  </r>
  <r>
    <x v="382"/>
    <x v="42"/>
    <x v="4"/>
    <x v="382"/>
    <n v="783084.66099999996"/>
    <n v="820826.35300000012"/>
    <n v="786360.10400000028"/>
    <n v="798557.28200000001"/>
    <n v="857750.67399999977"/>
    <n v="754456.43599999999"/>
    <n v="828946.93299999996"/>
    <x v="382"/>
    <x v="382"/>
    <n v="111"/>
    <n v="61"/>
    <n v="53"/>
    <n v="56"/>
    <n v="82"/>
    <n v="66"/>
    <n v="151"/>
    <n v="1255"/>
    <n v="43"/>
    <x v="323"/>
    <x v="338"/>
    <n v="2.9218170481196658E-4"/>
    <n v="7.78970691650414E-5"/>
    <n v="6.456907701159053E-5"/>
    <n v="7.1214192728170228E-5"/>
    <n v="1.0268518220086809E-4"/>
    <n v="7.6945436477733408E-5"/>
    <n v="2.0014409420453271E-4"/>
    <n v="1.5139690492105362E-3"/>
    <x v="382"/>
    <x v="382"/>
  </r>
  <r>
    <x v="383"/>
    <x v="42"/>
    <x v="5"/>
    <x v="383"/>
    <n v="800611.88399999985"/>
    <n v="837107.28400000022"/>
    <n v="804890.73499999999"/>
    <n v="803423.0569999998"/>
    <n v="861257.15899999999"/>
    <n v="778302.46500000008"/>
    <n v="884234.87100000016"/>
    <x v="383"/>
    <x v="383"/>
    <n v="76"/>
    <n v="96"/>
    <n v="50"/>
    <n v="60"/>
    <n v="79"/>
    <n v="47"/>
    <n v="169"/>
    <n v="1248"/>
    <n v="55"/>
    <x v="324"/>
    <x v="339"/>
    <n v="1.9717943995554345E-4"/>
    <n v="1.1990828754672847E-4"/>
    <n v="5.9729500573787848E-5"/>
    <n v="7.4544279603367528E-5"/>
    <n v="9.832926664438512E-5"/>
    <n v="5.4571389635322612E-5"/>
    <n v="2.1713923262468401E-4"/>
    <n v="1.4113897120892891E-3"/>
    <x v="383"/>
    <x v="383"/>
  </r>
  <r>
    <x v="384"/>
    <x v="42"/>
    <x v="6"/>
    <x v="384"/>
    <n v="807016.38099999959"/>
    <n v="843270.2139999998"/>
    <n v="818031.90100000019"/>
    <n v="807109.06400000013"/>
    <n v="865059.13700000034"/>
    <n v="797561.80899999989"/>
    <n v="904310.522"/>
    <x v="384"/>
    <x v="384"/>
    <n v="129"/>
    <n v="73"/>
    <n v="57"/>
    <n v="46"/>
    <n v="55"/>
    <n v="66"/>
    <n v="113"/>
    <n v="1438"/>
    <n v="50"/>
    <x v="325"/>
    <x v="340"/>
    <n v="3.3337558158145494E-4"/>
    <n v="9.045665208126678E-5"/>
    <n v="6.7593991882654138E-5"/>
    <n v="5.6232525826642536E-5"/>
    <n v="6.814444596548354E-5"/>
    <n v="7.6295361989801131E-5"/>
    <n v="1.4168180913988576E-4"/>
    <n v="1.5901617475595402E-3"/>
    <x v="384"/>
    <x v="384"/>
  </r>
  <r>
    <x v="385"/>
    <x v="42"/>
    <x v="7"/>
    <x v="385"/>
    <n v="789770.49099999981"/>
    <n v="831399.38899999985"/>
    <n v="816032.12899999996"/>
    <n v="788736.04199999978"/>
    <n v="841041.88900000008"/>
    <n v="788599.45799999998"/>
    <n v="912856.67399999965"/>
    <x v="385"/>
    <x v="385"/>
    <n v="95"/>
    <n v="69"/>
    <n v="70"/>
    <n v="80"/>
    <n v="47"/>
    <n v="60"/>
    <n v="187"/>
    <n v="1212"/>
    <n v="50"/>
    <x v="326"/>
    <x v="341"/>
    <n v="2.4967558665464444E-4"/>
    <n v="8.7367153858373286E-5"/>
    <n v="8.419539504857636E-5"/>
    <n v="9.8035355664286602E-5"/>
    <n v="5.9589010134267471E-5"/>
    <n v="7.1340085178563548E-5"/>
    <n v="2.3712925250323974E-4"/>
    <n v="1.3277002124432082E-3"/>
    <x v="385"/>
    <x v="385"/>
  </r>
  <r>
    <x v="386"/>
    <x v="42"/>
    <x v="8"/>
    <x v="386"/>
    <n v="804158"/>
    <n v="851935"/>
    <n v="847780"/>
    <n v="801261"/>
    <n v="849450"/>
    <n v="809823"/>
    <n v="944145"/>
    <x v="386"/>
    <x v="386"/>
    <n v="91"/>
    <n v="83"/>
    <n v="42"/>
    <n v="54"/>
    <n v="54"/>
    <n v="46"/>
    <n v="170"/>
    <n v="1321"/>
    <n v="65"/>
    <x v="327"/>
    <x v="342"/>
    <n v="2.3452399360857689E-4"/>
    <n v="1.0321354758641958E-4"/>
    <n v="4.9299535762704902E-5"/>
    <n v="6.3695770129042914E-5"/>
    <n v="6.7393770569140394E-5"/>
    <n v="5.415268703278592E-5"/>
    <n v="2.0992241514503787E-4"/>
    <n v="1.3991494950457821E-3"/>
    <x v="386"/>
    <x v="386"/>
  </r>
  <r>
    <x v="387"/>
    <x v="43"/>
    <x v="0"/>
    <x v="387"/>
    <n v="3566777.6169999987"/>
    <n v="3508389.5350000006"/>
    <n v="3482930.1059999992"/>
    <n v="3379838.4699999974"/>
    <n v="3189718.6149999988"/>
    <n v="2232492.8169999989"/>
    <n v="2387470.173"/>
    <x v="387"/>
    <x v="387"/>
    <n v="118"/>
    <n v="222"/>
    <n v="51"/>
    <n v="77"/>
    <n v="105"/>
    <n v="57"/>
    <n v="317"/>
    <n v="2512"/>
    <n v="56"/>
    <x v="328"/>
    <x v="343"/>
    <n v="5.94271105473092E-5"/>
    <n v="6.2241054486240514E-5"/>
    <n v="1.4536584233654657E-5"/>
    <n v="2.2107822338252808E-5"/>
    <n v="3.1066573427102294E-5"/>
    <n v="1.7869914835732313E-5"/>
    <n v="1.4199373793550717E-4"/>
    <n v="1.052159741473763E-3"/>
    <x v="387"/>
    <x v="387"/>
  </r>
  <r>
    <x v="388"/>
    <x v="43"/>
    <x v="1"/>
    <x v="388"/>
    <n v="3620359.7780000037"/>
    <n v="3589548.1629999988"/>
    <n v="3447911.9189999974"/>
    <n v="3393705.1230000001"/>
    <n v="3283189.3769999999"/>
    <n v="2369758.7280000001"/>
    <n v="2426770.3089999999"/>
    <x v="388"/>
    <x v="388"/>
    <n v="141"/>
    <n v="158"/>
    <n v="29"/>
    <n v="34"/>
    <n v="67"/>
    <n v="67"/>
    <n v="266"/>
    <n v="2435"/>
    <n v="66"/>
    <x v="329"/>
    <x v="344"/>
    <n v="7.4769434925276066E-5"/>
    <n v="4.3642071420670789E-5"/>
    <n v="8.0790112524254238E-6"/>
    <n v="9.8610407686577632E-6"/>
    <n v="1.9742434174944669E-5"/>
    <n v="2.0406986106059152E-5"/>
    <n v="1.1224771402129001E-4"/>
    <n v="1.0033912113435208E-3"/>
    <x v="388"/>
    <x v="388"/>
  </r>
  <r>
    <x v="389"/>
    <x v="43"/>
    <x v="2"/>
    <x v="389"/>
    <n v="3697576.6700000037"/>
    <n v="3644269.2350000013"/>
    <n v="3525536.4469999983"/>
    <n v="3426336.88"/>
    <n v="3350981.2139999974"/>
    <n v="2486306.3779999991"/>
    <n v="2513608.3730000001"/>
    <x v="389"/>
    <x v="389"/>
    <n v="92"/>
    <n v="125"/>
    <n v="47"/>
    <n v="52"/>
    <n v="67"/>
    <n v="54"/>
    <n v="280"/>
    <n v="2473"/>
    <n v="65"/>
    <x v="330"/>
    <x v="345"/>
    <n v="4.8222395903218154E-5"/>
    <n v="3.3805925111486567E-5"/>
    <n v="1.2896961494668487E-5"/>
    <n v="1.4749528414108047E-5"/>
    <n v="1.9554411123753832E-5"/>
    <n v="1.6114682999234516E-5"/>
    <n v="1.1261685304657981E-4"/>
    <n v="9.838445903362688E-4"/>
    <x v="389"/>
    <x v="389"/>
  </r>
  <r>
    <x v="390"/>
    <x v="43"/>
    <x v="3"/>
    <x v="390"/>
    <n v="3725396.9620000003"/>
    <n v="3656207.406"/>
    <n v="3564399.0470000026"/>
    <n v="3418189.5929999971"/>
    <n v="3350447.1989999991"/>
    <n v="2560516.3880000003"/>
    <n v="2572464.1920000007"/>
    <x v="390"/>
    <x v="390"/>
    <n v="127"/>
    <n v="119"/>
    <n v="60"/>
    <n v="47"/>
    <n v="79"/>
    <n v="62"/>
    <n v="253"/>
    <n v="2435"/>
    <n v="38"/>
    <x v="331"/>
    <x v="346"/>
    <n v="6.6968888754280823E-5"/>
    <n v="3.1942904665953823E-5"/>
    <n v="1.641044758607986E-5"/>
    <n v="1.3185953474978574E-5"/>
    <n v="2.3111649559106263E-5"/>
    <n v="1.8504992413700776E-5"/>
    <n v="9.8808193997780412E-5"/>
    <n v="9.4656322430940155E-4"/>
    <x v="390"/>
    <x v="390"/>
  </r>
  <r>
    <x v="391"/>
    <x v="43"/>
    <x v="4"/>
    <x v="391"/>
    <n v="3802842.7420000006"/>
    <n v="3709924.8360000015"/>
    <n v="3638288.2570000049"/>
    <n v="3461469.3680000007"/>
    <n v="3379632.3059999999"/>
    <n v="2654644.1299999994"/>
    <n v="2669332.5370000009"/>
    <x v="391"/>
    <x v="391"/>
    <n v="74"/>
    <n v="190"/>
    <n v="48"/>
    <n v="73"/>
    <n v="81"/>
    <n v="56"/>
    <n v="365"/>
    <n v="2608"/>
    <n v="59"/>
    <x v="332"/>
    <x v="347"/>
    <n v="3.8794580498599366E-5"/>
    <n v="4.996262346101504E-5"/>
    <n v="1.2938267518043047E-5"/>
    <n v="2.0064380511783045E-5"/>
    <n v="2.3400467081643111E-5"/>
    <n v="1.6569849891830215E-5"/>
    <n v="1.3749488900419962E-4"/>
    <n v="9.7702326849507821E-4"/>
    <x v="391"/>
    <x v="391"/>
  </r>
  <r>
    <x v="392"/>
    <x v="43"/>
    <x v="5"/>
    <x v="392"/>
    <n v="3844021.6559999972"/>
    <n v="3743225.2920000004"/>
    <n v="3711058.8210000014"/>
    <n v="3498691.9659999968"/>
    <n v="3394579.001000002"/>
    <n v="2744062.2369999997"/>
    <n v="2772676.716"/>
    <x v="392"/>
    <x v="392"/>
    <n v="117"/>
    <n v="197"/>
    <n v="50"/>
    <n v="95"/>
    <n v="102"/>
    <n v="44"/>
    <n v="458"/>
    <n v="2552"/>
    <n v="38"/>
    <x v="333"/>
    <x v="348"/>
    <n v="6.138963359630245E-5"/>
    <n v="5.1248410552659002E-5"/>
    <n v="1.3357464779600553E-5"/>
    <n v="2.5599163091249737E-5"/>
    <n v="2.9153752599893813E-5"/>
    <n v="1.2961842981718243E-5"/>
    <n v="1.6690583537956396E-4"/>
    <n v="9.204102249906873E-4"/>
    <x v="392"/>
    <x v="392"/>
  </r>
  <r>
    <x v="393"/>
    <x v="43"/>
    <x v="6"/>
    <x v="393"/>
    <n v="3792738.9979999997"/>
    <n v="3718779.4029999985"/>
    <n v="3690611.0039999983"/>
    <n v="3460723.1950000008"/>
    <n v="3313122.7770000002"/>
    <n v="2754248.7190000005"/>
    <n v="2800369.0309999981"/>
    <x v="393"/>
    <x v="393"/>
    <n v="104"/>
    <n v="164"/>
    <n v="57"/>
    <n v="59"/>
    <n v="48"/>
    <n v="48"/>
    <n v="318"/>
    <n v="2575"/>
    <n v="50"/>
    <x v="334"/>
    <x v="349"/>
    <n v="5.5565508371053344E-5"/>
    <n v="4.3240518286779304E-5"/>
    <n v="1.5327609901791215E-5"/>
    <n v="1.5986512785025019E-5"/>
    <n v="1.3869933333399694E-5"/>
    <n v="1.4487842205311668E-5"/>
    <n v="1.1545798235515125E-4"/>
    <n v="9.1952166714273371E-4"/>
    <x v="393"/>
    <x v="393"/>
  </r>
  <r>
    <x v="394"/>
    <x v="43"/>
    <x v="7"/>
    <x v="394"/>
    <n v="3867430.8269999991"/>
    <n v="3773709.6020000023"/>
    <n v="3792066.2090000007"/>
    <n v="3531560.3769999999"/>
    <n v="3351503.5450000009"/>
    <n v="2849225.7139999983"/>
    <n v="2960325.4289999995"/>
    <x v="394"/>
    <x v="394"/>
    <n v="128"/>
    <n v="108"/>
    <n v="44"/>
    <n v="55"/>
    <n v="73"/>
    <n v="70"/>
    <n v="320"/>
    <n v="2260"/>
    <n v="53"/>
    <x v="335"/>
    <x v="350"/>
    <n v="6.7234335334581867E-5"/>
    <n v="2.7925515628104089E-5"/>
    <n v="1.1659614713511804E-5"/>
    <n v="1.4503966167432492E-5"/>
    <n v="2.0670749529139371E-5"/>
    <n v="2.0886148279458251E-5"/>
    <n v="1.1231121438629561E-4"/>
    <n v="7.6342958036320686E-4"/>
    <x v="394"/>
    <x v="394"/>
  </r>
  <r>
    <x v="395"/>
    <x v="43"/>
    <x v="8"/>
    <x v="395"/>
    <n v="3894976"/>
    <n v="3799181"/>
    <n v="3872245"/>
    <n v="3586498"/>
    <n v="3381570"/>
    <n v="2929188"/>
    <n v="3085403"/>
    <x v="395"/>
    <x v="395"/>
    <n v="84"/>
    <n v="160"/>
    <n v="45"/>
    <n v="52"/>
    <n v="73"/>
    <n v="67"/>
    <n v="326"/>
    <n v="2290"/>
    <n v="50"/>
    <x v="336"/>
    <x v="351"/>
    <n v="4.3990204847720577E-5"/>
    <n v="4.1078558635534596E-5"/>
    <n v="1.1844658098679689E-5"/>
    <n v="1.342890235509375E-5"/>
    <n v="2.0354117024462303E-5"/>
    <n v="1.9813281996232519E-5"/>
    <n v="1.1129364178741685E-4"/>
    <n v="7.4220450294499619E-4"/>
    <x v="395"/>
    <x v="395"/>
  </r>
  <r>
    <x v="396"/>
    <x v="44"/>
    <x v="0"/>
    <x v="396"/>
    <n v="438616.08299999993"/>
    <n v="463179.386"/>
    <n v="413122.76900000003"/>
    <n v="318041.86699999997"/>
    <n v="299989.28500000003"/>
    <n v="211216.62999999998"/>
    <n v="231879.217"/>
    <x v="396"/>
    <x v="396"/>
    <n v="111"/>
    <n v="54"/>
    <n v="48"/>
    <n v="45"/>
    <n v="47"/>
    <n v="61"/>
    <n v="52"/>
    <n v="238"/>
    <n v="75"/>
    <x v="337"/>
    <x v="352"/>
    <n v="4.2996812107889889E-4"/>
    <n v="1.2311450056882664E-4"/>
    <n v="1.0363155496734477E-4"/>
    <n v="1.0892645812993182E-4"/>
    <n v="1.4777928592652867E-4"/>
    <n v="2.0334059598161978E-4"/>
    <n v="2.4619273586554244E-4"/>
    <n v="1.0263964277574735E-3"/>
    <x v="396"/>
    <x v="396"/>
  </r>
  <r>
    <x v="397"/>
    <x v="44"/>
    <x v="1"/>
    <x v="397"/>
    <n v="450918.78999999992"/>
    <n v="447749.777"/>
    <n v="424964.45200000005"/>
    <n v="319127.98700000002"/>
    <n v="300519.783"/>
    <n v="222582.01699999996"/>
    <n v="235119.82700000002"/>
    <x v="397"/>
    <x v="397"/>
    <n v="83"/>
    <n v="78"/>
    <n v="59"/>
    <n v="57"/>
    <n v="51"/>
    <n v="33"/>
    <n v="56"/>
    <n v="284"/>
    <n v="61"/>
    <x v="338"/>
    <x v="353"/>
    <n v="3.252570607459138E-4"/>
    <n v="1.729801501507622E-4"/>
    <n v="1.317700265431958E-4"/>
    <n v="1.3412886591276579E-4"/>
    <n v="1.5981049007776304E-4"/>
    <n v="1.0980974254197435E-4"/>
    <n v="2.5159265224917072E-4"/>
    <n v="1.207894730204952E-3"/>
    <x v="397"/>
    <x v="397"/>
  </r>
  <r>
    <x v="398"/>
    <x v="44"/>
    <x v="2"/>
    <x v="398"/>
    <n v="446797.87199999997"/>
    <n v="438909.53700000007"/>
    <n v="422653.603"/>
    <n v="317175.48499999999"/>
    <n v="295314.81200000003"/>
    <n v="226046.921"/>
    <n v="239460.573"/>
    <x v="398"/>
    <x v="398"/>
    <n v="105"/>
    <n v="49"/>
    <n v="49"/>
    <n v="59"/>
    <n v="61"/>
    <n v="59"/>
    <n v="55"/>
    <n v="257"/>
    <n v="64"/>
    <x v="339"/>
    <x v="354"/>
    <n v="4.211186308950427E-4"/>
    <n v="1.0966927792350811E-4"/>
    <n v="1.1164031735314057E-4"/>
    <n v="1.3959421990305379E-4"/>
    <n v="1.9232255607648871E-4"/>
    <n v="1.9978679565859362E-4"/>
    <n v="2.4331231656103824E-4"/>
    <n v="1.0732455734999014E-3"/>
    <x v="398"/>
    <x v="398"/>
  </r>
  <r>
    <x v="399"/>
    <x v="44"/>
    <x v="3"/>
    <x v="399"/>
    <n v="472913.745"/>
    <n v="448317.48599999998"/>
    <n v="439177.80099999992"/>
    <n v="333393.71299999999"/>
    <n v="303323.64299999998"/>
    <n v="238805.54800000001"/>
    <n v="249139.22500000003"/>
    <x v="399"/>
    <x v="399"/>
    <n v="93"/>
    <n v="64"/>
    <n v="47"/>
    <n v="68"/>
    <n v="57"/>
    <n v="61"/>
    <n v="53"/>
    <n v="281"/>
    <n v="48"/>
    <x v="340"/>
    <x v="97"/>
    <n v="3.5952284730775893E-4"/>
    <n v="1.3533123254854857E-4"/>
    <n v="1.0483641942977884E-4"/>
    <n v="1.5483478410148514E-4"/>
    <n v="1.7096903084072254E-4"/>
    <n v="2.011053256405733E-4"/>
    <n v="2.2193789233070915E-4"/>
    <n v="1.1278834153875207E-3"/>
    <x v="399"/>
    <x v="399"/>
  </r>
  <r>
    <x v="400"/>
    <x v="44"/>
    <x v="4"/>
    <x v="400"/>
    <n v="468065.35800000001"/>
    <n v="432303.446"/>
    <n v="429738.97000000009"/>
    <n v="342623.299"/>
    <n v="305128.36699999997"/>
    <n v="253351.02299999999"/>
    <n v="269731.99099999998"/>
    <x v="400"/>
    <x v="400"/>
    <n v="93"/>
    <n v="62"/>
    <n v="33"/>
    <n v="74"/>
    <n v="65"/>
    <n v="56"/>
    <n v="60"/>
    <n v="356"/>
    <n v="53"/>
    <x v="341"/>
    <x v="355"/>
    <n v="3.754658501697469E-4"/>
    <n v="1.3246013391146968E-4"/>
    <n v="7.6335269370024868E-5"/>
    <n v="1.7219755518099738E-4"/>
    <n v="1.8971272587040263E-4"/>
    <n v="1.8352931440163348E-4"/>
    <n v="2.3682556829462655E-4"/>
    <n v="1.3198286146191686E-3"/>
    <x v="400"/>
    <x v="400"/>
  </r>
  <r>
    <x v="401"/>
    <x v="44"/>
    <x v="5"/>
    <x v="401"/>
    <n v="478985.09800000011"/>
    <n v="442986.46499999997"/>
    <n v="430404.85199999984"/>
    <n v="350760.66299999994"/>
    <n v="299554.223"/>
    <n v="253898.43000000002"/>
    <n v="266879.56599999999"/>
    <x v="401"/>
    <x v="401"/>
    <n v="105"/>
    <n v="39"/>
    <n v="68"/>
    <n v="68"/>
    <n v="56"/>
    <n v="41"/>
    <n v="56"/>
    <n v="278"/>
    <n v="58"/>
    <x v="342"/>
    <x v="322"/>
    <n v="4.2308914647881348E-4"/>
    <n v="8.1422157313127918E-5"/>
    <n v="1.5350356133341458E-4"/>
    <n v="1.5799078398865267E-4"/>
    <n v="1.5965302243712548E-4"/>
    <n v="1.368700450602561E-4"/>
    <n v="2.205606391500727E-4"/>
    <n v="1.0416683606267556E-3"/>
    <x v="401"/>
    <x v="401"/>
  </r>
  <r>
    <x v="402"/>
    <x v="44"/>
    <x v="6"/>
    <x v="402"/>
    <n v="487838.15700000001"/>
    <n v="456890.3839999999"/>
    <n v="432692.12200000003"/>
    <n v="363872.77399999998"/>
    <n v="300204.391"/>
    <n v="264351.53499999992"/>
    <n v="278662.46000000008"/>
    <x v="402"/>
    <x v="402"/>
    <n v="130"/>
    <n v="53"/>
    <n v="49"/>
    <n v="53"/>
    <n v="64"/>
    <n v="61"/>
    <n v="54"/>
    <n v="289"/>
    <n v="43"/>
    <x v="343"/>
    <x v="356"/>
    <n v="5.2240312962231338E-4"/>
    <n v="1.086425882016441E-4"/>
    <n v="1.0724673076069819E-4"/>
    <n v="1.2248894145569861E-4"/>
    <n v="1.7588565172507246E-4"/>
    <n v="2.0319489597339034E-4"/>
    <n v="2.0427344974562005E-4"/>
    <n v="1.0370969954115812E-3"/>
    <x v="402"/>
    <x v="402"/>
  </r>
  <r>
    <x v="403"/>
    <x v="44"/>
    <x v="7"/>
    <x v="403"/>
    <n v="494173.74599999998"/>
    <n v="464205.64800000004"/>
    <n v="432217.13099999994"/>
    <n v="376244.478"/>
    <n v="300822.37200000003"/>
    <n v="271330.05500000005"/>
    <n v="290351.79400000005"/>
    <x v="403"/>
    <x v="403"/>
    <n v="107"/>
    <n v="48"/>
    <n v="61"/>
    <n v="68"/>
    <n v="66"/>
    <n v="56"/>
    <n v="60"/>
    <n v="272"/>
    <n v="51"/>
    <x v="344"/>
    <x v="303"/>
    <n v="4.3300713691670699E-4"/>
    <n v="9.7131829419363773E-5"/>
    <n v="1.3140727663011974E-4"/>
    <n v="1.5732833134742179E-4"/>
    <n v="1.7541785689675955E-4"/>
    <n v="1.8615636738613308E-4"/>
    <n v="2.2113289292629226E-4"/>
    <n v="9.3679462507471173E-4"/>
    <x v="403"/>
    <x v="403"/>
  </r>
  <r>
    <x v="404"/>
    <x v="44"/>
    <x v="8"/>
    <x v="404"/>
    <n v="488497"/>
    <n v="465778"/>
    <n v="430138"/>
    <n v="382088"/>
    <n v="298078"/>
    <n v="274231"/>
    <n v="302014"/>
    <x v="404"/>
    <x v="404"/>
    <n v="114"/>
    <n v="53"/>
    <n v="50"/>
    <n v="66"/>
    <n v="50"/>
    <n v="55"/>
    <n v="48"/>
    <n v="215"/>
    <n v="33"/>
    <x v="345"/>
    <x v="282"/>
    <n v="4.6930768882430193E-4"/>
    <n v="1.0849606036475147E-4"/>
    <n v="1.0734727702897088E-4"/>
    <n v="1.5343912883772186E-4"/>
    <n v="1.3085990661837064E-4"/>
    <n v="1.8451546239574876E-4"/>
    <n v="1.7503491581914517E-4"/>
    <n v="7.1188752839272348E-4"/>
    <x v="404"/>
    <x v="404"/>
  </r>
  <r>
    <x v="405"/>
    <x v="45"/>
    <x v="0"/>
    <x v="405"/>
    <n v="72258.352000000014"/>
    <n v="94733.088999999993"/>
    <n v="67506.609000000011"/>
    <n v="85457.424000000014"/>
    <n v="102428.065"/>
    <n v="80435.02900000001"/>
    <n v="85495.759000000005"/>
    <x v="405"/>
    <x v="405"/>
    <n v="103"/>
    <n v="49"/>
    <n v="52"/>
    <n v="47"/>
    <n v="60"/>
    <n v="44"/>
    <n v="60"/>
    <n v="170"/>
    <n v="64"/>
    <x v="346"/>
    <x v="320"/>
    <n v="3.1681650959744863E-3"/>
    <n v="6.7812230204198384E-4"/>
    <n v="5.4891063459357908E-4"/>
    <n v="6.9622812782671386E-4"/>
    <n v="7.0210400912622869E-4"/>
    <n v="4.2956976684075792E-4"/>
    <n v="7.459436609390666E-4"/>
    <n v="1.9884027229935463E-3"/>
    <x v="405"/>
    <x v="405"/>
  </r>
  <r>
    <x v="406"/>
    <x v="45"/>
    <x v="1"/>
    <x v="406"/>
    <n v="67666.705000000002"/>
    <n v="84956.448999999993"/>
    <n v="62465.757000000005"/>
    <n v="76908.089999999982"/>
    <n v="94816.569000000003"/>
    <n v="77049.417000000001"/>
    <n v="80000.305999999997"/>
    <x v="406"/>
    <x v="406"/>
    <n v="116"/>
    <n v="61"/>
    <n v="49"/>
    <n v="60"/>
    <n v="71"/>
    <n v="63"/>
    <n v="47"/>
    <n v="142"/>
    <n v="46"/>
    <x v="73"/>
    <x v="14"/>
    <n v="3.9503137706984517E-3"/>
    <n v="9.0147732182319204E-4"/>
    <n v="5.7676610282993352E-4"/>
    <n v="9.6052626081198373E-4"/>
    <n v="9.2317986313273433E-4"/>
    <n v="6.6444083206596515E-4"/>
    <n v="6.0999812626745769E-4"/>
    <n v="1.7749932106509694E-3"/>
    <x v="406"/>
    <x v="406"/>
  </r>
  <r>
    <x v="407"/>
    <x v="45"/>
    <x v="2"/>
    <x v="407"/>
    <n v="73011.799999999988"/>
    <n v="90395.567999999999"/>
    <n v="71349.27"/>
    <n v="81672.885999999999"/>
    <n v="101340.74299999999"/>
    <n v="86079.077999999994"/>
    <n v="88586.031000000003"/>
    <x v="407"/>
    <x v="407"/>
    <n v="97"/>
    <n v="52"/>
    <n v="46"/>
    <n v="45"/>
    <n v="48"/>
    <n v="73"/>
    <n v="61"/>
    <n v="149"/>
    <n v="52"/>
    <x v="347"/>
    <x v="71"/>
    <n v="3.0103369072859991E-3"/>
    <n v="7.1221364217838768E-4"/>
    <n v="5.0887450588285479E-4"/>
    <n v="6.3070021599380063E-4"/>
    <n v="5.8771034489953002E-4"/>
    <n v="7.2034206419820709E-4"/>
    <n v="7.0865071301065758E-4"/>
    <n v="1.6819807628586498E-3"/>
    <x v="407"/>
    <x v="407"/>
  </r>
  <r>
    <x v="408"/>
    <x v="45"/>
    <x v="3"/>
    <x v="408"/>
    <n v="65562.704999999987"/>
    <n v="81009.453999999998"/>
    <n v="63068.644999999997"/>
    <n v="68844.633999999991"/>
    <n v="87837.258000000002"/>
    <n v="78265.110000000015"/>
    <n v="82794.581000000006"/>
    <x v="408"/>
    <x v="408"/>
    <n v="106"/>
    <n v="55"/>
    <n v="86"/>
    <n v="41"/>
    <n v="54"/>
    <n v="47"/>
    <n v="55"/>
    <n v="131"/>
    <n v="55"/>
    <x v="348"/>
    <x v="11"/>
    <n v="3.5909416126444506E-3"/>
    <n v="8.3889156190245678E-4"/>
    <n v="1.061604488779791E-3"/>
    <n v="6.5008531576982512E-4"/>
    <n v="7.8437485774127298E-4"/>
    <n v="5.3508045526648841E-4"/>
    <n v="7.0273970099831188E-4"/>
    <n v="1.5822291557946286E-3"/>
    <x v="408"/>
    <x v="408"/>
  </r>
  <r>
    <x v="409"/>
    <x v="45"/>
    <x v="4"/>
    <x v="409"/>
    <n v="61045.363999999994"/>
    <n v="78183.574999999997"/>
    <n v="60855.373999999996"/>
    <n v="65734.864999999991"/>
    <n v="83980.447"/>
    <n v="77037.342000000004"/>
    <n v="79623.159"/>
    <x v="409"/>
    <x v="409"/>
    <n v="87"/>
    <n v="75"/>
    <n v="65"/>
    <n v="68"/>
    <n v="54"/>
    <n v="49"/>
    <n v="45"/>
    <n v="167"/>
    <n v="58"/>
    <x v="349"/>
    <x v="323"/>
    <n v="3.2214871265856706E-3"/>
    <n v="1.2285945252124306E-3"/>
    <n v="8.3137666703012752E-4"/>
    <n v="1.1174033701608671E-3"/>
    <n v="8.2148187267137472E-4"/>
    <n v="5.8346914967004164E-4"/>
    <n v="5.8413230300702736E-4"/>
    <n v="2.0973797334516708E-3"/>
    <x v="409"/>
    <x v="409"/>
  </r>
  <r>
    <x v="410"/>
    <x v="45"/>
    <x v="5"/>
    <x v="410"/>
    <n v="57370.417000000001"/>
    <n v="71496.820999999996"/>
    <n v="58848.715999999993"/>
    <n v="60699.900999999998"/>
    <n v="76996.560999999987"/>
    <n v="74335.243999999992"/>
    <n v="77154.661000000007"/>
    <x v="410"/>
    <x v="410"/>
    <n v="110"/>
    <n v="45"/>
    <n v="59"/>
    <n v="44"/>
    <n v="49"/>
    <n v="52"/>
    <n v="60"/>
    <n v="155"/>
    <n v="49"/>
    <x v="266"/>
    <x v="71"/>
    <n v="4.3681878854503883E-3"/>
    <n v="7.8437637990325223E-4"/>
    <n v="8.2521151534835379E-4"/>
    <n v="7.4767986441709293E-4"/>
    <n v="8.0725008101743031E-4"/>
    <n v="6.7535483825050327E-4"/>
    <n v="8.0715414077338614E-4"/>
    <n v="2.0089518635821625E-3"/>
    <x v="410"/>
    <x v="410"/>
  </r>
  <r>
    <x v="411"/>
    <x v="45"/>
    <x v="6"/>
    <x v="411"/>
    <n v="69659.87000000001"/>
    <n v="89523.048999999999"/>
    <n v="70507.982000000004"/>
    <n v="72545.951000000001"/>
    <n v="93308.469000000012"/>
    <n v="93619.74000000002"/>
    <n v="100365.09600000001"/>
    <x v="411"/>
    <x v="411"/>
    <n v="116"/>
    <n v="26"/>
    <n v="51"/>
    <n v="56"/>
    <n v="68"/>
    <n v="55"/>
    <n v="55"/>
    <n v="171"/>
    <n v="44"/>
    <x v="350"/>
    <x v="223"/>
    <n v="3.7981373803316599E-3"/>
    <n v="3.7324215506000794E-4"/>
    <n v="5.696856906649817E-4"/>
    <n v="7.9423631781150674E-4"/>
    <n v="9.3733694386334532E-4"/>
    <n v="5.8944274393785189E-4"/>
    <n v="5.8748293896137703E-4"/>
    <n v="1.7037795689449646E-3"/>
    <x v="411"/>
    <x v="411"/>
  </r>
  <r>
    <x v="412"/>
    <x v="45"/>
    <x v="7"/>
    <x v="412"/>
    <n v="54415.659"/>
    <n v="74607.438999999998"/>
    <n v="58373.611999999994"/>
    <n v="57037.104999999996"/>
    <n v="73142.39499999999"/>
    <n v="75695.968999999997"/>
    <n v="84887.736999999994"/>
    <x v="412"/>
    <x v="412"/>
    <n v="113"/>
    <n v="61"/>
    <n v="69"/>
    <n v="51"/>
    <n v="49"/>
    <n v="58"/>
    <n v="57"/>
    <n v="154"/>
    <n v="51"/>
    <x v="69"/>
    <x v="357"/>
    <n v="4.6589381067906133E-3"/>
    <n v="1.121000850141317E-3"/>
    <n v="9.248407521400112E-4"/>
    <n v="8.7368244404680668E-4"/>
    <n v="8.5908988543510409E-4"/>
    <n v="7.9297376029319254E-4"/>
    <n v="7.5301235657608133E-4"/>
    <n v="1.8141607426759416E-3"/>
    <x v="412"/>
    <x v="412"/>
  </r>
  <r>
    <x v="413"/>
    <x v="45"/>
    <x v="8"/>
    <x v="413"/>
    <n v="63950"/>
    <n v="84590"/>
    <n v="67970"/>
    <n v="67004"/>
    <n v="83777"/>
    <n v="90409"/>
    <n v="102353"/>
    <x v="413"/>
    <x v="413"/>
    <n v="98"/>
    <n v="39"/>
    <n v="65"/>
    <n v="46"/>
    <n v="66"/>
    <n v="50"/>
    <n v="47"/>
    <n v="176"/>
    <n v="70"/>
    <x v="12"/>
    <x v="9"/>
    <n v="3.454962101181033E-3"/>
    <n v="6.0985144644253324E-4"/>
    <n v="7.6841234188438354E-4"/>
    <n v="6.767691628659703E-4"/>
    <n v="9.8501581995104771E-4"/>
    <n v="5.9682251691991833E-4"/>
    <n v="5.1985974847636846E-4"/>
    <n v="1.719539241644114E-3"/>
    <x v="413"/>
    <x v="413"/>
  </r>
  <r>
    <x v="414"/>
    <x v="46"/>
    <x v="0"/>
    <x v="414"/>
    <n v="991352.29000000027"/>
    <n v="1107530.004"/>
    <n v="1039711.3879999997"/>
    <n v="1140954.7509999997"/>
    <n v="1134156.0450000002"/>
    <n v="847118.27399999974"/>
    <n v="898493.43000000017"/>
    <x v="414"/>
    <x v="414"/>
    <n v="111"/>
    <n v="45"/>
    <n v="56"/>
    <n v="55"/>
    <n v="42"/>
    <n v="48"/>
    <n v="78"/>
    <n v="1036"/>
    <n v="41"/>
    <x v="351"/>
    <x v="358"/>
    <n v="2.1349077150654535E-4"/>
    <n v="4.5392541535360745E-5"/>
    <n v="5.0562964251756744E-5"/>
    <n v="5.2899295549506875E-5"/>
    <n v="3.6811275787395366E-5"/>
    <n v="4.2322218544450812E-5"/>
    <n v="9.2076870956510638E-5"/>
    <n v="1.1530412637519229E-3"/>
    <x v="414"/>
    <x v="414"/>
  </r>
  <r>
    <x v="415"/>
    <x v="46"/>
    <x v="1"/>
    <x v="415"/>
    <n v="972981.26199999999"/>
    <n v="1057759.9540000001"/>
    <n v="1012992.3089999998"/>
    <n v="1100827.9600000002"/>
    <n v="1138121.2490000001"/>
    <n v="861754.86499999999"/>
    <n v="879672.44299999962"/>
    <x v="415"/>
    <x v="415"/>
    <n v="85"/>
    <n v="69"/>
    <n v="65"/>
    <n v="52"/>
    <n v="40"/>
    <n v="57"/>
    <n v="54"/>
    <n v="1044"/>
    <n v="59"/>
    <x v="352"/>
    <x v="8"/>
    <n v="1.7434551631564205E-4"/>
    <n v="7.0916062513031206E-5"/>
    <n v="6.1450615287710162E-5"/>
    <n v="5.1333064958146695E-5"/>
    <n v="3.6336286371214623E-5"/>
    <n v="5.0082537383501568E-5"/>
    <n v="6.2662831616274085E-5"/>
    <n v="1.1868053936526467E-3"/>
    <x v="415"/>
    <x v="415"/>
  </r>
  <r>
    <x v="416"/>
    <x v="46"/>
    <x v="2"/>
    <x v="416"/>
    <n v="998421.24000000022"/>
    <n v="1097439.6370000001"/>
    <n v="1053548.8579999998"/>
    <n v="1104820.5029999998"/>
    <n v="1169901.5619999999"/>
    <n v="906149.03500000015"/>
    <n v="925808.35799999943"/>
    <x v="416"/>
    <x v="416"/>
    <n v="77"/>
    <n v="54"/>
    <n v="55"/>
    <n v="47"/>
    <n v="63"/>
    <n v="66"/>
    <n v="93"/>
    <n v="1204"/>
    <n v="43"/>
    <x v="206"/>
    <x v="337"/>
    <n v="1.540380507873816E-4"/>
    <n v="5.4085387846917188E-5"/>
    <n v="5.0116651655074126E-5"/>
    <n v="4.4611125191879816E-5"/>
    <n v="5.7022837491639139E-5"/>
    <n v="5.6415002888935376E-5"/>
    <n v="1.0263212386470178E-4"/>
    <n v="1.3004851269662018E-3"/>
    <x v="416"/>
    <x v="416"/>
  </r>
  <r>
    <x v="417"/>
    <x v="46"/>
    <x v="3"/>
    <x v="417"/>
    <n v="957443.9040000001"/>
    <n v="1040126.5900000004"/>
    <n v="1021144.6569999997"/>
    <n v="1041669.4270000001"/>
    <n v="1119139.4890000001"/>
    <n v="884088.28100000008"/>
    <n v="899007.12299999967"/>
    <x v="417"/>
    <x v="417"/>
    <n v="118"/>
    <n v="50"/>
    <n v="85"/>
    <n v="57"/>
    <n v="69"/>
    <n v="62"/>
    <n v="66"/>
    <n v="1108"/>
    <n v="56"/>
    <x v="353"/>
    <x v="359"/>
    <n v="2.4900632863933761E-4"/>
    <n v="5.2222380644036137E-5"/>
    <n v="8.1720822078012607E-5"/>
    <n v="5.5819711349672196E-5"/>
    <n v="6.6239824469764338E-5"/>
    <n v="5.5399707194140477E-5"/>
    <n v="7.4653178215807608E-5"/>
    <n v="1.2324707687549662E-3"/>
    <x v="417"/>
    <x v="417"/>
  </r>
  <r>
    <x v="418"/>
    <x v="46"/>
    <x v="4"/>
    <x v="418"/>
    <n v="987383.64099999983"/>
    <n v="1040636.8209999998"/>
    <n v="1057765.081"/>
    <n v="1049898.621"/>
    <n v="1138679.5030000003"/>
    <n v="923140.94800000021"/>
    <n v="951827.74099999957"/>
    <x v="418"/>
    <x v="418"/>
    <n v="110"/>
    <n v="58"/>
    <n v="53"/>
    <n v="68"/>
    <n v="48"/>
    <n v="56"/>
    <n v="68"/>
    <n v="1226"/>
    <n v="58"/>
    <x v="354"/>
    <x v="360"/>
    <n v="2.2529193267192374E-4"/>
    <n v="5.8741098790394091E-5"/>
    <n v="5.0930352386598873E-5"/>
    <n v="6.428648593288173E-5"/>
    <n v="4.5718699920075421E-5"/>
    <n v="4.9179773459046788E-5"/>
    <n v="7.3661557476486223E-5"/>
    <n v="1.2880481910644381E-3"/>
    <x v="418"/>
    <x v="418"/>
  </r>
  <r>
    <x v="419"/>
    <x v="46"/>
    <x v="5"/>
    <x v="419"/>
    <n v="970860.18700000015"/>
    <n v="1055906.7990000001"/>
    <n v="1065962.8969999996"/>
    <n v="1026443.8290000001"/>
    <n v="1114295.1609999998"/>
    <n v="929803.87399999995"/>
    <n v="959792.52100000042"/>
    <x v="419"/>
    <x v="419"/>
    <n v="110"/>
    <n v="74"/>
    <n v="71"/>
    <n v="66"/>
    <n v="44"/>
    <n v="47"/>
    <n v="114"/>
    <n v="1229"/>
    <n v="52"/>
    <x v="355"/>
    <x v="361"/>
    <n v="2.300211617377697E-4"/>
    <n v="7.6221067658220891E-5"/>
    <n v="6.7240783057028115E-5"/>
    <n v="6.1915851091766486E-5"/>
    <n v="4.2866447005547729E-5"/>
    <n v="4.2179129592397113E-5"/>
    <n v="1.2260650142225586E-4"/>
    <n v="1.2804850768367254E-3"/>
    <x v="419"/>
    <x v="419"/>
  </r>
  <r>
    <x v="420"/>
    <x v="46"/>
    <x v="6"/>
    <x v="420"/>
    <n v="998142.14399999974"/>
    <n v="1073201.7249999999"/>
    <n v="1106819.0020000006"/>
    <n v="1043927.7520000003"/>
    <n v="1127263.9180000001"/>
    <n v="966209.31200000015"/>
    <n v="1026237.8610000003"/>
    <x v="420"/>
    <x v="420"/>
    <n v="89"/>
    <n v="57"/>
    <n v="52"/>
    <n v="53"/>
    <n v="48"/>
    <n v="53"/>
    <n v="129"/>
    <n v="1206"/>
    <n v="36"/>
    <x v="356"/>
    <x v="362"/>
    <n v="1.8011493660283087E-4"/>
    <n v="5.7106094901048498E-5"/>
    <n v="4.8453146122179411E-5"/>
    <n v="4.7884974782895872E-5"/>
    <n v="4.5980193464576069E-5"/>
    <n v="4.7016496451011212E-5"/>
    <n v="1.3351144353284807E-4"/>
    <n v="1.1751661538045707E-3"/>
    <x v="420"/>
    <x v="420"/>
  </r>
  <r>
    <x v="421"/>
    <x v="46"/>
    <x v="7"/>
    <x v="421"/>
    <n v="992840.44699999981"/>
    <n v="1086536.4979999999"/>
    <n v="1108545.5410000004"/>
    <n v="1042903.5299999997"/>
    <n v="1113459.6170000001"/>
    <n v="974978.56000000052"/>
    <n v="1047533.6899999998"/>
    <x v="421"/>
    <x v="421"/>
    <n v="119"/>
    <n v="57"/>
    <n v="46"/>
    <n v="42"/>
    <n v="48"/>
    <n v="53"/>
    <n v="112"/>
    <n v="982"/>
    <n v="47"/>
    <x v="357"/>
    <x v="363"/>
    <n v="2.4338509529597179E-4"/>
    <n v="5.7411037364798263E-5"/>
    <n v="4.2336359694011862E-5"/>
    <n v="3.7887482693866145E-5"/>
    <n v="4.6025350014876268E-5"/>
    <n v="4.7599391294313997E-5"/>
    <n v="1.1487432092865707E-4"/>
    <n v="9.3744001684566364E-4"/>
    <x v="421"/>
    <x v="421"/>
  </r>
  <r>
    <x v="422"/>
    <x v="46"/>
    <x v="8"/>
    <x v="422"/>
    <n v="994537"/>
    <n v="1082272"/>
    <n v="1117181"/>
    <n v="1045485"/>
    <n v="1109290"/>
    <n v="999917"/>
    <n v="1103852"/>
    <x v="422"/>
    <x v="422"/>
    <n v="119"/>
    <n v="62"/>
    <n v="54"/>
    <n v="53"/>
    <n v="66"/>
    <n v="59"/>
    <n v="110"/>
    <n v="1038"/>
    <n v="46"/>
    <x v="358"/>
    <x v="364"/>
    <n v="2.4320756028073102E-4"/>
    <n v="6.2340566514870743E-5"/>
    <n v="4.9895035628751369E-5"/>
    <n v="4.7440835459965755E-5"/>
    <n v="6.3128595819165269E-5"/>
    <n v="5.3187173777821849E-5"/>
    <n v="1.1000913075785291E-4"/>
    <n v="9.4034345183955823E-4"/>
    <x v="422"/>
    <x v="422"/>
  </r>
  <r>
    <x v="423"/>
    <x v="47"/>
    <x v="0"/>
    <x v="423"/>
    <n v="844117.80799999984"/>
    <n v="900477.19400000013"/>
    <n v="895432.0340000001"/>
    <n v="922174.39899999998"/>
    <n v="972846.60000000021"/>
    <n v="738332.50100000016"/>
    <n v="758541.45000000007"/>
    <x v="423"/>
    <x v="423"/>
    <n v="107"/>
    <n v="79"/>
    <n v="41"/>
    <n v="61"/>
    <n v="54"/>
    <n v="76"/>
    <n v="76"/>
    <n v="533"/>
    <n v="70"/>
    <x v="359"/>
    <x v="298"/>
    <n v="2.4796453043053049E-4"/>
    <n v="9.3588832330380141E-5"/>
    <n v="4.5531414091537774E-5"/>
    <n v="6.8123540016215228E-5"/>
    <n v="5.8557253442035752E-5"/>
    <n v="7.8121257760473223E-5"/>
    <n v="1.0293465328570167E-4"/>
    <n v="7.0266430397442352E-4"/>
    <x v="423"/>
    <x v="423"/>
  </r>
  <r>
    <x v="424"/>
    <x v="47"/>
    <x v="1"/>
    <x v="424"/>
    <n v="853474.2100000002"/>
    <n v="915993.04799999995"/>
    <n v="895183.06699999992"/>
    <n v="921788.9049999998"/>
    <n v="977533.29300000018"/>
    <n v="774018.30899999978"/>
    <n v="775931.8679999999"/>
    <x v="424"/>
    <x v="424"/>
    <n v="140"/>
    <n v="38"/>
    <n v="57"/>
    <n v="47"/>
    <n v="53"/>
    <n v="58"/>
    <n v="46"/>
    <n v="481"/>
    <n v="52"/>
    <x v="360"/>
    <x v="50"/>
    <n v="3.2911812783541433E-4"/>
    <n v="4.4523899556379087E-5"/>
    <n v="6.2227546512994933E-5"/>
    <n v="5.2503227253292094E-5"/>
    <n v="5.7496895126981387E-5"/>
    <n v="5.9333017520048789E-5"/>
    <n v="5.9430118726041678E-5"/>
    <n v="6.1989978738700297E-4"/>
    <x v="424"/>
    <x v="424"/>
  </r>
  <r>
    <x v="425"/>
    <x v="47"/>
    <x v="2"/>
    <x v="425"/>
    <n v="858672.20100000012"/>
    <n v="921586.12300000002"/>
    <n v="915263.39800000028"/>
    <n v="912897.66399999999"/>
    <n v="978297.68700000003"/>
    <n v="805824.68099999987"/>
    <n v="804861.67200000002"/>
    <x v="425"/>
    <x v="425"/>
    <n v="116"/>
    <n v="46"/>
    <n v="31"/>
    <n v="53"/>
    <n v="49"/>
    <n v="75"/>
    <n v="64"/>
    <n v="606"/>
    <n v="40"/>
    <x v="361"/>
    <x v="159"/>
    <n v="2.688632796615012E-4"/>
    <n v="5.3571083291655317E-5"/>
    <n v="3.3637659277124338E-5"/>
    <n v="5.7906827822257111E-5"/>
    <n v="5.3675238673849866E-5"/>
    <n v="7.6663781379256187E-5"/>
    <n v="7.9421742109683544E-5"/>
    <n v="7.5292441059362559E-4"/>
    <x v="425"/>
    <x v="425"/>
  </r>
  <r>
    <x v="426"/>
    <x v="47"/>
    <x v="3"/>
    <x v="426"/>
    <n v="860872.62"/>
    <n v="925591.1669999999"/>
    <n v="938774.79499999981"/>
    <n v="909764.26500000013"/>
    <n v="976859.06"/>
    <n v="830260.81099999999"/>
    <n v="831783.47499999998"/>
    <x v="426"/>
    <x v="426"/>
    <n v="94"/>
    <n v="73"/>
    <n v="52"/>
    <n v="69"/>
    <n v="57"/>
    <n v="46"/>
    <n v="50"/>
    <n v="571"/>
    <n v="56"/>
    <x v="313"/>
    <x v="19"/>
    <n v="2.155276881668551E-4"/>
    <n v="8.4797678894701057E-5"/>
    <n v="5.6180311409562105E-5"/>
    <n v="7.3500055995857891E-5"/>
    <n v="6.265359301620843E-5"/>
    <n v="4.708969992047778E-5"/>
    <n v="6.0222040276449954E-5"/>
    <n v="6.8647673001678714E-4"/>
    <x v="426"/>
    <x v="426"/>
  </r>
  <r>
    <x v="427"/>
    <x v="47"/>
    <x v="4"/>
    <x v="427"/>
    <n v="867667.31799999997"/>
    <n v="926810.46999999974"/>
    <n v="953087.23300000024"/>
    <n v="907527.15399999986"/>
    <n v="966014.2209999999"/>
    <n v="853730.01800000016"/>
    <n v="861565.52899999998"/>
    <x v="427"/>
    <x v="427"/>
    <n v="110"/>
    <n v="33"/>
    <n v="45"/>
    <n v="37"/>
    <n v="52"/>
    <n v="65"/>
    <n v="53"/>
    <n v="643"/>
    <n v="40"/>
    <x v="188"/>
    <x v="59"/>
    <n v="2.5059685621459761E-4"/>
    <n v="3.8033010251055694E-5"/>
    <n v="4.8553616361282597E-5"/>
    <n v="3.882121039806226E-5"/>
    <n v="5.7298561008126055E-5"/>
    <n v="6.7286794114390178E-5"/>
    <n v="6.2080515950652674E-5"/>
    <n v="7.4631583826980155E-4"/>
    <x v="427"/>
    <x v="427"/>
  </r>
  <r>
    <x v="428"/>
    <x v="47"/>
    <x v="5"/>
    <x v="428"/>
    <n v="879815.11300000001"/>
    <n v="924923.9939999996"/>
    <n v="978479.07099999988"/>
    <n v="912735.58800000022"/>
    <n v="963647.00699999998"/>
    <n v="879948.09299999999"/>
    <n v="907637.69800000009"/>
    <x v="428"/>
    <x v="428"/>
    <n v="109"/>
    <n v="81"/>
    <n v="50"/>
    <n v="39"/>
    <n v="53"/>
    <n v="70"/>
    <n v="65"/>
    <n v="550"/>
    <n v="41"/>
    <x v="362"/>
    <x v="365"/>
    <n v="2.4512657889009214E-4"/>
    <n v="9.2064797254738672E-5"/>
    <n v="5.4058495967615715E-5"/>
    <n v="3.985777637547447E-5"/>
    <n v="5.8067200070651776E-5"/>
    <n v="7.2640707117352149E-5"/>
    <n v="7.3867993484020205E-5"/>
    <n v="6.0596866041586557E-4"/>
    <x v="428"/>
    <x v="428"/>
  </r>
  <r>
    <x v="429"/>
    <x v="47"/>
    <x v="6"/>
    <x v="429"/>
    <n v="843546.37900000019"/>
    <n v="885144.42500000016"/>
    <n v="963622.77100000007"/>
    <n v="885289.70499999996"/>
    <n v="913921.49999999977"/>
    <n v="849495.61800000013"/>
    <n v="893450.61699999997"/>
    <x v="429"/>
    <x v="429"/>
    <n v="110"/>
    <n v="41"/>
    <n v="52"/>
    <n v="49"/>
    <n v="57"/>
    <n v="61"/>
    <n v="63"/>
    <n v="708"/>
    <n v="37"/>
    <x v="363"/>
    <x v="366"/>
    <n v="2.5874749235161822E-4"/>
    <n v="4.8604322205264298E-5"/>
    <n v="5.8747475023638078E-5"/>
    <n v="5.0849773868616887E-5"/>
    <n v="6.4385702982957423E-5"/>
    <n v="6.6745338631381371E-5"/>
    <n v="7.4161653886247581E-5"/>
    <n v="7.9243327670117894E-4"/>
    <x v="429"/>
    <x v="429"/>
  </r>
  <r>
    <x v="430"/>
    <x v="47"/>
    <x v="7"/>
    <x v="430"/>
    <n v="876615.03600000008"/>
    <n v="918993.85799999977"/>
    <n v="1010234.338"/>
    <n v="910928.27700000012"/>
    <n v="940820.53400000022"/>
    <n v="897061.45"/>
    <n v="967608.60900000005"/>
    <x v="430"/>
    <x v="430"/>
    <n v="103"/>
    <n v="64"/>
    <n v="49"/>
    <n v="46"/>
    <n v="66"/>
    <n v="55"/>
    <n v="76"/>
    <n v="651"/>
    <n v="39"/>
    <x v="364"/>
    <x v="367"/>
    <n v="2.3379438077021693E-4"/>
    <n v="7.3008102042183083E-5"/>
    <n v="5.3319181160403372E-5"/>
    <n v="4.5533989758324764E-5"/>
    <n v="7.2453563761749366E-5"/>
    <n v="5.8459608408164259E-5"/>
    <n v="8.47210634232471E-5"/>
    <n v="6.7279269112001047E-4"/>
    <x v="430"/>
    <x v="430"/>
  </r>
  <r>
    <x v="431"/>
    <x v="47"/>
    <x v="8"/>
    <x v="431"/>
    <n v="870022"/>
    <n v="901988"/>
    <n v="1028582"/>
    <n v="916598"/>
    <n v="927709"/>
    <n v="901447"/>
    <n v="994961"/>
    <x v="431"/>
    <x v="431"/>
    <n v="96"/>
    <n v="61"/>
    <n v="40"/>
    <n v="52"/>
    <n v="55"/>
    <n v="42"/>
    <n v="72"/>
    <n v="858"/>
    <n v="41"/>
    <x v="365"/>
    <x v="368"/>
    <n v="2.2109066790108956E-4"/>
    <n v="7.0113169552034316E-5"/>
    <n v="4.4346487979884431E-5"/>
    <n v="5.0555035962130388E-5"/>
    <n v="6.0004494882162082E-5"/>
    <n v="4.527281723040307E-5"/>
    <n v="7.9871584241780167E-5"/>
    <n v="8.6234535826027348E-4"/>
    <x v="431"/>
    <x v="431"/>
  </r>
  <r>
    <x v="432"/>
    <x v="48"/>
    <x v="0"/>
    <x v="432"/>
    <n v="207112.391"/>
    <n v="235779.26299999995"/>
    <n v="217248.19099999993"/>
    <n v="236580.52999999997"/>
    <n v="268575.61499999993"/>
    <n v="228272.58100000012"/>
    <n v="275638.61000000004"/>
    <x v="432"/>
    <x v="432"/>
    <n v="108"/>
    <n v="56"/>
    <n v="56"/>
    <n v="59"/>
    <n v="63"/>
    <n v="72"/>
    <n v="56"/>
    <n v="368"/>
    <n v="61"/>
    <x v="230"/>
    <x v="369"/>
    <n v="1.048007180867573E-3"/>
    <n v="2.7038459519305151E-4"/>
    <n v="2.3751028520264741E-4"/>
    <n v="2.7157878612669333E-4"/>
    <n v="2.6629410290018374E-4"/>
    <n v="2.680809276002217E-4"/>
    <n v="2.4532074660337753E-4"/>
    <n v="1.3350814677232626E-3"/>
    <x v="432"/>
    <x v="432"/>
  </r>
  <r>
    <x v="433"/>
    <x v="48"/>
    <x v="1"/>
    <x v="433"/>
    <n v="207704.05899999998"/>
    <n v="233534.89899999998"/>
    <n v="212459.84299999999"/>
    <n v="232928.40000000002"/>
    <n v="268276.68200000003"/>
    <n v="237712.55499999996"/>
    <n v="278592.79700000008"/>
    <x v="433"/>
    <x v="433"/>
    <n v="120"/>
    <n v="57"/>
    <n v="56"/>
    <n v="36"/>
    <n v="46"/>
    <n v="44"/>
    <n v="57"/>
    <n v="370"/>
    <n v="41"/>
    <x v="366"/>
    <x v="370"/>
    <n v="1.1923609488037371E-3"/>
    <n v="2.744289171546715E-4"/>
    <n v="2.3979285425772704E-4"/>
    <n v="1.694437851956805E-4"/>
    <n v="1.9748557925954927E-4"/>
    <n v="1.6400978151354949E-4"/>
    <n v="2.3978539963949319E-4"/>
    <n v="1.3281032531505109E-3"/>
    <x v="433"/>
    <x v="433"/>
  </r>
  <r>
    <x v="434"/>
    <x v="48"/>
    <x v="2"/>
    <x v="434"/>
    <n v="198917.22599999997"/>
    <n v="224664.359"/>
    <n v="204237.26599999992"/>
    <n v="220165.11500000002"/>
    <n v="254870.38100000002"/>
    <n v="237264.83299999998"/>
    <n v="275543.96800000005"/>
    <x v="434"/>
    <x v="434"/>
    <n v="94"/>
    <n v="51"/>
    <n v="45"/>
    <n v="38"/>
    <n v="60"/>
    <n v="64"/>
    <n v="54"/>
    <n v="344"/>
    <n v="39"/>
    <x v="367"/>
    <x v="303"/>
    <n v="9.6922780095079996E-4"/>
    <n v="2.5638805158081186E-4"/>
    <n v="2.0029879327677428E-4"/>
    <n v="1.8605811145160951E-4"/>
    <n v="2.7252273821854107E-4"/>
    <n v="2.5110803283179457E-4"/>
    <n v="2.2759377914214536E-4"/>
    <n v="1.2484395956728037E-3"/>
    <x v="434"/>
    <x v="434"/>
  </r>
  <r>
    <x v="435"/>
    <x v="48"/>
    <x v="3"/>
    <x v="435"/>
    <n v="195819.85500000007"/>
    <n v="218874.61499999993"/>
    <n v="200456.766"/>
    <n v="213889.34099999999"/>
    <n v="243754.10199999998"/>
    <n v="231942.30300000004"/>
    <n v="265390.29800000001"/>
    <x v="435"/>
    <x v="435"/>
    <n v="111"/>
    <n v="54"/>
    <n v="62"/>
    <n v="51"/>
    <n v="57"/>
    <n v="50"/>
    <n v="62"/>
    <n v="352"/>
    <n v="40"/>
    <x v="368"/>
    <x v="371"/>
    <n v="1.1666786855592519E-3"/>
    <n v="2.7576366043167576E-4"/>
    <n v="2.8326720300570271E-4"/>
    <n v="2.5441895036857975E-4"/>
    <n v="2.6649294318972165E-4"/>
    <n v="2.0512475314159021E-4"/>
    <n v="2.6730785716135616E-4"/>
    <n v="1.3263484108224635E-3"/>
    <x v="435"/>
    <x v="435"/>
  </r>
  <r>
    <x v="436"/>
    <x v="48"/>
    <x v="4"/>
    <x v="436"/>
    <n v="199015.80100000001"/>
    <n v="219891.519"/>
    <n v="203896.48299999998"/>
    <n v="217797.07099999997"/>
    <n v="250752.90399999992"/>
    <n v="246320.25199999998"/>
    <n v="275694.995"/>
    <x v="436"/>
    <x v="436"/>
    <n v="135"/>
    <n v="60"/>
    <n v="75"/>
    <n v="65"/>
    <n v="53"/>
    <n v="42"/>
    <n v="55"/>
    <n v="399"/>
    <n v="55"/>
    <x v="127"/>
    <x v="204"/>
    <n v="1.4147144131733177E-3"/>
    <n v="3.0148359928466184E-4"/>
    <n v="3.4107727456282659E-4"/>
    <n v="3.1878921619261089E-4"/>
    <n v="2.4334578861255672E-4"/>
    <n v="1.6749556766848056E-4"/>
    <n v="2.2328655298712509E-4"/>
    <n v="1.4472515179319813E-3"/>
    <x v="436"/>
    <x v="436"/>
  </r>
  <r>
    <x v="437"/>
    <x v="48"/>
    <x v="5"/>
    <x v="437"/>
    <n v="190358.6749999999"/>
    <n v="215006.302"/>
    <n v="196989.7079999999"/>
    <n v="203944.20000000004"/>
    <n v="230993.27899999998"/>
    <n v="240086.11800000007"/>
    <n v="277319.74899999995"/>
    <x v="437"/>
    <x v="437"/>
    <n v="85"/>
    <n v="54"/>
    <n v="62"/>
    <n v="61"/>
    <n v="65"/>
    <n v="41"/>
    <n v="80"/>
    <n v="328"/>
    <n v="42"/>
    <x v="369"/>
    <x v="372"/>
    <n v="9.1304786322577358E-4"/>
    <n v="2.836750150735186E-4"/>
    <n v="2.8836364061552019E-4"/>
    <n v="3.0966084786520942E-4"/>
    <n v="3.1871462880533001E-4"/>
    <n v="1.7749434172931067E-4"/>
    <n v="3.3321376790306542E-4"/>
    <n v="1.1827502411305012E-3"/>
    <x v="437"/>
    <x v="437"/>
  </r>
  <r>
    <x v="438"/>
    <x v="48"/>
    <x v="6"/>
    <x v="438"/>
    <n v="179115.66399999996"/>
    <n v="203530.359"/>
    <n v="185741.79199999999"/>
    <n v="190753.64199999999"/>
    <n v="211106.94200000004"/>
    <n v="219004.64299999998"/>
    <n v="257701.36199999996"/>
    <x v="438"/>
    <x v="438"/>
    <n v="114"/>
    <n v="42"/>
    <n v="48"/>
    <n v="47"/>
    <n v="43"/>
    <n v="54"/>
    <n v="51"/>
    <n v="423"/>
    <n v="50"/>
    <x v="370"/>
    <x v="373"/>
    <n v="1.3023733000129883E-3"/>
    <n v="2.3448535467004164E-4"/>
    <n v="2.3583705269246836E-4"/>
    <n v="2.5303944521004731E-4"/>
    <n v="2.2542164620898824E-4"/>
    <n v="2.5579452522219755E-4"/>
    <n v="2.3287177523446389E-4"/>
    <n v="1.6414348636620711E-3"/>
    <x v="438"/>
    <x v="438"/>
  </r>
  <r>
    <x v="439"/>
    <x v="48"/>
    <x v="7"/>
    <x v="439"/>
    <n v="197379.66199999998"/>
    <n v="217308.40600000005"/>
    <n v="203684.43800000005"/>
    <n v="208815.12199999997"/>
    <n v="229522.10499999995"/>
    <n v="241397.17900000009"/>
    <n v="292086.73300000007"/>
    <x v="439"/>
    <x v="439"/>
    <n v="87"/>
    <n v="67"/>
    <n v="40"/>
    <n v="46"/>
    <n v="57"/>
    <n v="41"/>
    <n v="52"/>
    <n v="297"/>
    <n v="51"/>
    <x v="371"/>
    <x v="243"/>
    <n v="9.1318338288385291E-4"/>
    <n v="3.3944733373796136E-4"/>
    <n v="1.8407019192805634E-4"/>
    <n v="2.2583954106498793E-4"/>
    <n v="2.7296873643087977E-4"/>
    <n v="1.7863203197792218E-4"/>
    <n v="2.1541262501663277E-4"/>
    <n v="1.0168212604165076E-3"/>
    <x v="439"/>
    <x v="439"/>
  </r>
  <r>
    <x v="440"/>
    <x v="48"/>
    <x v="8"/>
    <x v="440"/>
    <n v="182063"/>
    <n v="198444"/>
    <n v="186817"/>
    <n v="187249"/>
    <n v="207374"/>
    <n v="225160"/>
    <n v="282907"/>
    <x v="440"/>
    <x v="440"/>
    <n v="93"/>
    <n v="44"/>
    <n v="56"/>
    <n v="39"/>
    <n v="62"/>
    <n v="43"/>
    <n v="45"/>
    <n v="365"/>
    <n v="66"/>
    <x v="288"/>
    <x v="374"/>
    <n v="1.0850162752441288E-3"/>
    <n v="2.4167458517106716E-4"/>
    <n v="2.8219548084094253E-4"/>
    <n v="2.0876044471327556E-4"/>
    <n v="3.3110991246949249E-4"/>
    <n v="2.0735482750971674E-4"/>
    <n v="1.9985787884171257E-4"/>
    <n v="1.2901766304828088E-3"/>
    <x v="440"/>
    <x v="440"/>
  </r>
  <r>
    <x v="441"/>
    <x v="49"/>
    <x v="0"/>
    <x v="441"/>
    <n v="723103.33299999975"/>
    <n v="826691.03999999992"/>
    <n v="687415.73300000036"/>
    <n v="786252.96199999994"/>
    <n v="860910.71599999978"/>
    <n v="620627.3670000002"/>
    <n v="739565.81499999971"/>
    <x v="441"/>
    <x v="441"/>
    <n v="117"/>
    <n v="65"/>
    <n v="51"/>
    <n v="50"/>
    <n v="35"/>
    <n v="74"/>
    <n v="55"/>
    <n v="808"/>
    <n v="52"/>
    <x v="372"/>
    <x v="7"/>
    <n v="3.2808704390432778E-4"/>
    <n v="8.9890333834210135E-5"/>
    <n v="6.1691729476105134E-5"/>
    <n v="7.2736188015062452E-5"/>
    <n v="4.4514935639759159E-5"/>
    <n v="8.5955487165756248E-5"/>
    <n v="8.8620004409183564E-5"/>
    <n v="1.0925329208192247E-3"/>
    <x v="441"/>
    <x v="441"/>
  </r>
  <r>
    <x v="442"/>
    <x v="49"/>
    <x v="1"/>
    <x v="442"/>
    <n v="731724.79799999995"/>
    <n v="782033.87599999993"/>
    <n v="689457.05300000007"/>
    <n v="749960.17600000009"/>
    <n v="851363.11199999996"/>
    <n v="638761.02399999998"/>
    <n v="735473.98899999994"/>
    <x v="442"/>
    <x v="442"/>
    <n v="121"/>
    <n v="46"/>
    <n v="60"/>
    <n v="61"/>
    <n v="58"/>
    <n v="48"/>
    <n v="55"/>
    <n v="784"/>
    <n v="50"/>
    <x v="373"/>
    <x v="375"/>
    <n v="3.4728827954637695E-4"/>
    <n v="6.2865164780160967E-5"/>
    <n v="7.6723019093357026E-5"/>
    <n v="8.847541661162757E-5"/>
    <n v="7.7337439848272681E-5"/>
    <n v="5.6380173539865562E-5"/>
    <n v="8.6104189099678069E-5"/>
    <n v="1.0659792347870512E-3"/>
    <x v="442"/>
    <x v="442"/>
  </r>
  <r>
    <x v="443"/>
    <x v="49"/>
    <x v="2"/>
    <x v="443"/>
    <n v="714014.02899999998"/>
    <n v="767665.66700000025"/>
    <n v="685057.929"/>
    <n v="714841.61899999983"/>
    <n v="828854.99500000011"/>
    <n v="648120.84100000001"/>
    <n v="729900.58600000013"/>
    <x v="443"/>
    <x v="443"/>
    <n v="113"/>
    <n v="36"/>
    <n v="56"/>
    <n v="73"/>
    <n v="54"/>
    <n v="48"/>
    <n v="59"/>
    <n v="853"/>
    <n v="62"/>
    <x v="374"/>
    <x v="376"/>
    <n v="3.3043502147799854E-4"/>
    <n v="5.041917740806743E-5"/>
    <n v="7.2948423261971906E-5"/>
    <n v="1.0656033148402549E-4"/>
    <n v="7.5541208800267143E-5"/>
    <n v="5.7911215218049079E-5"/>
    <n v="9.1032406717499772E-5"/>
    <n v="1.1686523019177298E-3"/>
    <x v="443"/>
    <x v="443"/>
  </r>
  <r>
    <x v="444"/>
    <x v="49"/>
    <x v="3"/>
    <x v="444"/>
    <n v="722250.39599999983"/>
    <n v="777727.02099999983"/>
    <n v="705785.09700000018"/>
    <n v="708926.52199999988"/>
    <n v="841477.80100000009"/>
    <n v="686811.78200000024"/>
    <n v="759062.84799999977"/>
    <x v="444"/>
    <x v="444"/>
    <n v="98"/>
    <n v="40"/>
    <n v="41"/>
    <n v="52"/>
    <n v="37"/>
    <n v="50"/>
    <n v="44"/>
    <n v="878"/>
    <n v="62"/>
    <x v="375"/>
    <x v="377"/>
    <n v="2.8321209611115752E-4"/>
    <n v="5.5382454923569206E-5"/>
    <n v="5.2717726005304896E-5"/>
    <n v="7.3676817803365979E-5"/>
    <n v="5.2191586647960118E-5"/>
    <n v="5.9419273973217975E-5"/>
    <n v="6.4064131037286113E-5"/>
    <n v="1.1566894655869132E-3"/>
    <x v="444"/>
    <x v="444"/>
  </r>
  <r>
    <x v="445"/>
    <x v="49"/>
    <x v="4"/>
    <x v="445"/>
    <n v="715012.74799999979"/>
    <n v="765980.74499999976"/>
    <n v="703360.71799999999"/>
    <n v="690269.22900000017"/>
    <n v="825596.71200000006"/>
    <n v="694988.28599999996"/>
    <n v="760853.7150000002"/>
    <x v="445"/>
    <x v="445"/>
    <n v="111"/>
    <n v="67"/>
    <n v="64"/>
    <n v="65"/>
    <n v="61"/>
    <n v="31"/>
    <n v="65"/>
    <n v="970"/>
    <n v="45"/>
    <x v="376"/>
    <x v="378"/>
    <n v="3.2699001957527227E-4"/>
    <n v="9.3704623011840369E-5"/>
    <n v="8.3553014116562443E-5"/>
    <n v="9.2413463442807741E-5"/>
    <n v="8.8371315766706427E-5"/>
    <n v="3.7548599151882276E-5"/>
    <n v="9.3526756219312741E-5"/>
    <n v="1.2748837008701465E-3"/>
    <x v="445"/>
    <x v="445"/>
  </r>
  <r>
    <x v="446"/>
    <x v="49"/>
    <x v="5"/>
    <x v="446"/>
    <n v="718078.11599999992"/>
    <n v="768358.94899999967"/>
    <n v="711654.73300000012"/>
    <n v="684978.92399999988"/>
    <n v="820377.40000000014"/>
    <n v="721744.90399999975"/>
    <n v="788828.48300000001"/>
    <x v="446"/>
    <x v="446"/>
    <n v="85"/>
    <n v="71"/>
    <n v="52"/>
    <n v="51"/>
    <n v="55"/>
    <n v="50"/>
    <n v="76"/>
    <n v="841"/>
    <n v="44"/>
    <x v="377"/>
    <x v="379"/>
    <n v="2.5264866682039394E-4"/>
    <n v="9.887503659838592E-5"/>
    <n v="6.7676702493901748E-5"/>
    <n v="7.1663965171717608E-5"/>
    <n v="8.0294441292911962E-5"/>
    <n v="6.0947559013692959E-5"/>
    <n v="1.0530036246712458E-4"/>
    <n v="1.0661379731137319E-3"/>
    <x v="446"/>
    <x v="446"/>
  </r>
  <r>
    <x v="447"/>
    <x v="49"/>
    <x v="6"/>
    <x v="447"/>
    <n v="698404.85900000005"/>
    <n v="752300.4149999998"/>
    <n v="700783.28200000012"/>
    <n v="664810.92999999982"/>
    <n v="780966.8670000002"/>
    <n v="715333.33000000007"/>
    <n v="786456.6939999999"/>
    <x v="447"/>
    <x v="447"/>
    <n v="93"/>
    <n v="48"/>
    <n v="54"/>
    <n v="52"/>
    <n v="50"/>
    <n v="59"/>
    <n v="60"/>
    <n v="931"/>
    <n v="56"/>
    <x v="378"/>
    <x v="380"/>
    <n v="2.8388947729646711E-4"/>
    <n v="6.872804417301454E-5"/>
    <n v="7.1779835453101562E-5"/>
    <n v="7.4202683391068675E-5"/>
    <n v="7.5209353131423413E-5"/>
    <n v="7.5547379143806859E-5"/>
    <n v="8.3876980819557213E-5"/>
    <n v="1.1837905470227965E-3"/>
    <x v="447"/>
    <x v="447"/>
  </r>
  <r>
    <x v="448"/>
    <x v="49"/>
    <x v="7"/>
    <x v="448"/>
    <n v="701427.32700000005"/>
    <n v="755636.70000000019"/>
    <n v="699027.54999999981"/>
    <n v="659119.66199999989"/>
    <n v="765462.64599999995"/>
    <n v="725248.32400000002"/>
    <n v="805470.17799999984"/>
    <x v="448"/>
    <x v="448"/>
    <n v="111"/>
    <n v="37"/>
    <n v="56"/>
    <n v="69"/>
    <n v="64"/>
    <n v="45"/>
    <n v="84"/>
    <n v="714"/>
    <n v="47"/>
    <x v="379"/>
    <x v="381"/>
    <n v="3.4030214802302793E-4"/>
    <n v="5.2749584419883885E-5"/>
    <n v="7.4109687896313118E-5"/>
    <n v="9.8708555907417407E-5"/>
    <n v="9.70992123126802E-5"/>
    <n v="5.878797644163554E-5"/>
    <n v="1.1582239795703408E-4"/>
    <n v="8.8643877762535877E-4"/>
    <x v="448"/>
    <x v="448"/>
  </r>
  <r>
    <x v="449"/>
    <x v="49"/>
    <x v="8"/>
    <x v="449"/>
    <n v="693114"/>
    <n v="748384"/>
    <n v="696566"/>
    <n v="659915"/>
    <n v="751572"/>
    <n v="742698"/>
    <n v="833101"/>
    <x v="449"/>
    <x v="449"/>
    <n v="121"/>
    <n v="54"/>
    <n v="58"/>
    <n v="57"/>
    <n v="48"/>
    <n v="57"/>
    <n v="61"/>
    <n v="842"/>
    <n v="61"/>
    <x v="120"/>
    <x v="382"/>
    <n v="3.7703983223285481E-4"/>
    <n v="7.7909261679896816E-5"/>
    <n v="7.7500320690982165E-5"/>
    <n v="8.183000605829168E-5"/>
    <n v="7.2736640324890322E-5"/>
    <n v="7.584103718605802E-5"/>
    <n v="8.2132980026874993E-5"/>
    <n v="1.0106817780797287E-3"/>
    <x v="449"/>
    <x v="449"/>
  </r>
  <r>
    <x v="450"/>
    <x v="50"/>
    <x v="0"/>
    <x v="450"/>
    <n v="67029.884000000005"/>
    <n v="80415.207000000009"/>
    <n v="67060.034"/>
    <n v="64126.428"/>
    <n v="81240.143999999986"/>
    <n v="61507.877999999997"/>
    <n v="62485.840000000004"/>
    <x v="450"/>
    <x v="450"/>
    <n v="83"/>
    <n v="59"/>
    <n v="43"/>
    <n v="43"/>
    <n v="62"/>
    <n v="47"/>
    <n v="65"/>
    <n v="171"/>
    <n v="63"/>
    <x v="349"/>
    <x v="10"/>
    <n v="2.3234695704848147E-3"/>
    <n v="8.8020441748041806E-4"/>
    <n v="5.3472473185326743E-4"/>
    <n v="6.4121649565522141E-4"/>
    <n v="9.6684006787342027E-4"/>
    <n v="5.7853171702896059E-4"/>
    <n v="1.0567751987802278E-3"/>
    <n v="2.7366200086291551E-3"/>
    <x v="450"/>
    <x v="450"/>
  </r>
  <r>
    <x v="451"/>
    <x v="50"/>
    <x v="1"/>
    <x v="451"/>
    <n v="68534.260999999984"/>
    <n v="80411.418999999994"/>
    <n v="68406.895999999993"/>
    <n v="65195.686000000002"/>
    <n v="82623.87"/>
    <n v="67551.90800000001"/>
    <n v="69161.872000000003"/>
    <x v="451"/>
    <x v="451"/>
    <n v="81"/>
    <n v="48"/>
    <n v="70"/>
    <n v="54"/>
    <n v="36"/>
    <n v="62"/>
    <n v="69"/>
    <n v="176"/>
    <n v="50"/>
    <x v="63"/>
    <x v="75"/>
    <n v="2.2716786291580551E-3"/>
    <n v="7.0037962472521611E-4"/>
    <n v="8.7052312806468451E-4"/>
    <n v="7.8939409851310903E-4"/>
    <n v="5.5218377485896837E-4"/>
    <n v="7.5038847732501518E-4"/>
    <n v="1.0214367298107996E-3"/>
    <n v="2.5447547168763736E-3"/>
    <x v="451"/>
    <x v="451"/>
  </r>
  <r>
    <x v="452"/>
    <x v="50"/>
    <x v="2"/>
    <x v="452"/>
    <n v="72225.652999999991"/>
    <n v="77785.752000000008"/>
    <n v="70992.251999999993"/>
    <n v="63307.262000000002"/>
    <n v="78134.710999999996"/>
    <n v="65900.815999999992"/>
    <n v="63960.850000000013"/>
    <x v="452"/>
    <x v="452"/>
    <n v="80"/>
    <n v="64"/>
    <n v="41"/>
    <n v="48"/>
    <n v="55"/>
    <n v="62"/>
    <n v="60"/>
    <n v="175"/>
    <n v="73"/>
    <x v="380"/>
    <x v="383"/>
    <n v="2.0604718083800369E-3"/>
    <n v="8.8611175311907543E-4"/>
    <n v="5.2708881698540369E-4"/>
    <n v="6.7613012191809329E-4"/>
    <n v="8.6877868766461574E-4"/>
    <n v="7.9350136714526282E-4"/>
    <n v="9.1045913604468883E-4"/>
    <n v="2.7360486922859838E-3"/>
    <x v="452"/>
    <x v="452"/>
  </r>
  <r>
    <x v="453"/>
    <x v="50"/>
    <x v="3"/>
    <x v="453"/>
    <n v="73894.048999999985"/>
    <n v="79268.708000000013"/>
    <n v="76961.332999999984"/>
    <n v="68846.611000000004"/>
    <n v="82175.245999999999"/>
    <n v="71092.407000000007"/>
    <n v="68882.877000000008"/>
    <x v="453"/>
    <x v="453"/>
    <n v="106"/>
    <n v="40"/>
    <n v="70"/>
    <n v="44"/>
    <n v="64"/>
    <n v="45"/>
    <n v="39"/>
    <n v="159"/>
    <n v="67"/>
    <x v="266"/>
    <x v="384"/>
    <n v="2.7565144758617743E-3"/>
    <n v="5.4131558009495471E-4"/>
    <n v="8.8307229632151934E-4"/>
    <n v="5.7171566921794363E-4"/>
    <n v="9.2960276577738873E-4"/>
    <n v="5.4761016474474565E-4"/>
    <n v="5.4858179158289008E-4"/>
    <n v="2.3082659570098966E-3"/>
    <x v="453"/>
    <x v="453"/>
  </r>
  <r>
    <x v="454"/>
    <x v="50"/>
    <x v="4"/>
    <x v="454"/>
    <n v="65882.247999999992"/>
    <n v="70778.941999999995"/>
    <n v="68628.370999999999"/>
    <n v="59628.420000000006"/>
    <n v="69991.216"/>
    <n v="66500.143000000011"/>
    <n v="63655.090999999993"/>
    <x v="454"/>
    <x v="454"/>
    <n v="80"/>
    <n v="57"/>
    <n v="70"/>
    <n v="26"/>
    <n v="47"/>
    <n v="60"/>
    <n v="48"/>
    <n v="169"/>
    <n v="60"/>
    <x v="269"/>
    <x v="385"/>
    <n v="2.3462700406655526E-3"/>
    <n v="8.6517994953663399E-4"/>
    <n v="9.8899472105700597E-4"/>
    <n v="3.7885206396637332E-4"/>
    <n v="7.8821474726313383E-4"/>
    <n v="8.5725042982536556E-4"/>
    <n v="7.2180295913047872E-4"/>
    <n v="2.6549329730751626E-3"/>
    <x v="454"/>
    <x v="454"/>
  </r>
  <r>
    <x v="455"/>
    <x v="50"/>
    <x v="5"/>
    <x v="455"/>
    <n v="70763.042000000001"/>
    <n v="77056.661000000007"/>
    <n v="78026.312999999995"/>
    <n v="65628.247000000003"/>
    <n v="72773.612999999983"/>
    <n v="71566.815000000002"/>
    <n v="69862.421000000002"/>
    <x v="455"/>
    <x v="455"/>
    <n v="104"/>
    <n v="56"/>
    <n v="52"/>
    <n v="70"/>
    <n v="46"/>
    <n v="62"/>
    <n v="40"/>
    <n v="189"/>
    <n v="51"/>
    <x v="381"/>
    <x v="66"/>
    <n v="2.8960234840772034E-3"/>
    <n v="7.9137355344333559E-4"/>
    <n v="6.7482809824837844E-4"/>
    <n v="8.9713325298351602E-4"/>
    <n v="7.0091770087962269E-4"/>
    <n v="8.5195715100746768E-4"/>
    <n v="5.5891826400266656E-4"/>
    <n v="2.7053170688144347E-3"/>
    <x v="455"/>
    <x v="455"/>
  </r>
  <r>
    <x v="456"/>
    <x v="50"/>
    <x v="6"/>
    <x v="456"/>
    <n v="66994.024000000005"/>
    <n v="72571.356999999975"/>
    <n v="68412.986999999994"/>
    <n v="59987.608000000007"/>
    <n v="66932.832000000009"/>
    <n v="70780.775000000009"/>
    <n v="72042.31"/>
    <x v="456"/>
    <x v="456"/>
    <n v="133"/>
    <n v="56"/>
    <n v="63"/>
    <n v="72"/>
    <n v="53"/>
    <n v="49"/>
    <n v="66"/>
    <n v="152"/>
    <n v="63"/>
    <x v="382"/>
    <x v="386"/>
    <n v="4.0546695052605065E-3"/>
    <n v="8.3589545240632206E-4"/>
    <n v="8.6811109236940441E-4"/>
    <n v="1.0524317553917066E-3"/>
    <n v="8.835158087983771E-4"/>
    <n v="7.3207719643477798E-4"/>
    <n v="9.3245658867114679E-4"/>
    <n v="2.1098712687030721E-3"/>
    <x v="456"/>
    <x v="456"/>
  </r>
  <r>
    <x v="457"/>
    <x v="50"/>
    <x v="7"/>
    <x v="457"/>
    <n v="67026.941999999995"/>
    <n v="65014.996000000006"/>
    <n v="65874.232000000018"/>
    <n v="59140.994999999995"/>
    <n v="62570.478999999992"/>
    <n v="67318.626999999993"/>
    <n v="71203.47"/>
    <x v="457"/>
    <x v="457"/>
    <n v="110"/>
    <n v="53"/>
    <n v="51"/>
    <n v="63"/>
    <n v="50"/>
    <n v="53"/>
    <n v="43"/>
    <n v="159"/>
    <n v="63"/>
    <x v="214"/>
    <x v="387"/>
    <n v="3.4150680189963464E-3"/>
    <n v="7.907268095268318E-4"/>
    <n v="7.8443440956298756E-4"/>
    <n v="9.5636788600434819E-4"/>
    <n v="8.4543724703989179E-4"/>
    <n v="8.4704481805229596E-4"/>
    <n v="6.3875337207932074E-4"/>
    <n v="2.2330372382132501E-3"/>
    <x v="457"/>
    <x v="457"/>
  </r>
  <r>
    <x v="458"/>
    <x v="50"/>
    <x v="8"/>
    <x v="458"/>
    <n v="72247"/>
    <n v="75543"/>
    <n v="76586"/>
    <n v="65717"/>
    <n v="66377"/>
    <n v="74600"/>
    <n v="76396"/>
    <x v="458"/>
    <x v="458"/>
    <n v="95"/>
    <n v="65"/>
    <n v="47"/>
    <n v="45"/>
    <n v="70"/>
    <n v="47"/>
    <n v="56"/>
    <n v="177"/>
    <n v="52"/>
    <x v="212"/>
    <x v="388"/>
    <n v="2.7755865252578373E-3"/>
    <n v="8.9969133666449813E-4"/>
    <n v="6.2216221224997681E-4"/>
    <n v="5.8757475256574312E-4"/>
    <n v="1.0651733950119452E-3"/>
    <n v="7.0807659279569727E-4"/>
    <n v="7.5067024128686326E-4"/>
    <n v="2.3168752290695848E-3"/>
    <x v="458"/>
    <x v="458"/>
  </r>
  <r>
    <x v="459"/>
    <x v="51"/>
    <x v="9"/>
    <x v="459"/>
    <n v="360898903.79800004"/>
    <n v="384656072.73300016"/>
    <n v="369812794.63199979"/>
    <n v="364034804.06099969"/>
    <n v="387799589.6679998"/>
    <n v="327164754.34399992"/>
    <n v="370407922.83800006"/>
    <x v="459"/>
    <x v="459"/>
    <n v="49341"/>
    <n v="30209"/>
    <n v="24986"/>
    <n v="25164"/>
    <n v="25554"/>
    <n v="24670"/>
    <n v="45138"/>
    <n v="408383"/>
    <n v="24998"/>
    <x v="383"/>
    <x v="389"/>
    <n v="2.7828517445943927E-4"/>
    <n v="8.3704881566801272E-5"/>
    <n v="6.4956728285798929E-5"/>
    <n v="6.8045239010836991E-5"/>
    <n v="7.0196584818076985E-5"/>
    <n v="6.3615332912343465E-5"/>
    <n v="1.3796718442518811E-4"/>
    <n v="1.1025223134295875E-3"/>
    <x v="459"/>
    <x v="4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528C25-6F03-3D41-91BD-0E1271CA399D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S55" firstHeaderRow="0" firstDataRow="1" firstDataCol="1"/>
  <pivotFields count="33">
    <pivotField axis="axisRow" showAll="0">
      <items count="4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459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60"/>
        <item t="default"/>
      </items>
    </pivotField>
    <pivotField dataField="1" showAll="0">
      <items count="462">
        <item x="412"/>
        <item x="410"/>
        <item x="409"/>
        <item x="413"/>
        <item x="406"/>
        <item x="408"/>
        <item x="411"/>
        <item x="73"/>
        <item x="457"/>
        <item x="407"/>
        <item x="405"/>
        <item x="456"/>
        <item x="74"/>
        <item x="454"/>
        <item x="458"/>
        <item x="75"/>
        <item x="451"/>
        <item x="450"/>
        <item x="307"/>
        <item x="72"/>
        <item x="455"/>
        <item x="76"/>
        <item x="453"/>
        <item x="77"/>
        <item x="452"/>
        <item x="306"/>
        <item x="313"/>
        <item x="375"/>
        <item x="78"/>
        <item x="374"/>
        <item x="310"/>
        <item x="309"/>
        <item x="308"/>
        <item x="79"/>
        <item x="311"/>
        <item x="312"/>
        <item x="80"/>
        <item x="14"/>
        <item x="314"/>
        <item x="373"/>
        <item x="242"/>
        <item x="377"/>
        <item x="11"/>
        <item x="12"/>
        <item x="376"/>
        <item x="15"/>
        <item x="370"/>
        <item x="10"/>
        <item x="16"/>
        <item x="17"/>
        <item x="372"/>
        <item x="13"/>
        <item x="9"/>
        <item x="238"/>
        <item x="239"/>
        <item x="359"/>
        <item x="358"/>
        <item x="71"/>
        <item x="356"/>
        <item x="237"/>
        <item x="371"/>
        <item x="369"/>
        <item x="69"/>
        <item x="70"/>
        <item x="65"/>
        <item x="64"/>
        <item x="68"/>
        <item x="67"/>
        <item x="66"/>
        <item x="240"/>
        <item x="355"/>
        <item x="236"/>
        <item x="357"/>
        <item x="354"/>
        <item x="241"/>
        <item x="235"/>
        <item x="353"/>
        <item x="63"/>
        <item x="234"/>
        <item x="352"/>
        <item x="179"/>
        <item x="351"/>
        <item x="178"/>
        <item x="267"/>
        <item x="266"/>
        <item x="268"/>
        <item x="177"/>
        <item x="269"/>
        <item x="176"/>
        <item x="175"/>
        <item x="174"/>
        <item x="265"/>
        <item x="264"/>
        <item x="263"/>
        <item x="172"/>
        <item x="173"/>
        <item x="171"/>
        <item x="262"/>
        <item x="261"/>
        <item x="440"/>
        <item x="100"/>
        <item x="99"/>
        <item x="101"/>
        <item x="438"/>
        <item x="102"/>
        <item x="103"/>
        <item x="104"/>
        <item x="107"/>
        <item x="105"/>
        <item x="106"/>
        <item x="437"/>
        <item x="435"/>
        <item x="439"/>
        <item x="436"/>
        <item x="434"/>
        <item x="116"/>
        <item x="433"/>
        <item x="432"/>
        <item x="115"/>
        <item x="113"/>
        <item x="114"/>
        <item x="249"/>
        <item x="112"/>
        <item x="109"/>
        <item x="111"/>
        <item x="248"/>
        <item x="110"/>
        <item x="108"/>
        <item x="251"/>
        <item x="246"/>
        <item x="247"/>
        <item x="245"/>
        <item x="250"/>
        <item x="244"/>
        <item x="286"/>
        <item x="243"/>
        <item x="285"/>
        <item x="287"/>
        <item x="284"/>
        <item x="283"/>
        <item x="282"/>
        <item x="280"/>
        <item x="281"/>
        <item x="279"/>
        <item x="224"/>
        <item x="143"/>
        <item x="34"/>
        <item x="32"/>
        <item x="142"/>
        <item x="223"/>
        <item x="140"/>
        <item x="260"/>
        <item x="257"/>
        <item x="259"/>
        <item x="258"/>
        <item x="33"/>
        <item x="221"/>
        <item x="35"/>
        <item x="222"/>
        <item x="141"/>
        <item x="256"/>
        <item x="152"/>
        <item x="255"/>
        <item x="139"/>
        <item x="62"/>
        <item x="137"/>
        <item x="151"/>
        <item x="31"/>
        <item x="61"/>
        <item x="253"/>
        <item x="30"/>
        <item x="254"/>
        <item x="148"/>
        <item x="136"/>
        <item x="150"/>
        <item x="149"/>
        <item x="60"/>
        <item x="29"/>
        <item x="145"/>
        <item x="138"/>
        <item x="28"/>
        <item x="59"/>
        <item x="146"/>
        <item x="218"/>
        <item x="135"/>
        <item x="220"/>
        <item x="252"/>
        <item x="219"/>
        <item x="58"/>
        <item x="144"/>
        <item x="147"/>
        <item x="27"/>
        <item x="57"/>
        <item x="217"/>
        <item x="56"/>
        <item x="55"/>
        <item x="54"/>
        <item x="216"/>
        <item x="339"/>
        <item x="338"/>
        <item x="341"/>
        <item x="336"/>
        <item x="337"/>
        <item x="340"/>
        <item x="335"/>
        <item x="334"/>
        <item x="333"/>
        <item x="161"/>
        <item x="332"/>
        <item x="404"/>
        <item x="331"/>
        <item x="326"/>
        <item x="403"/>
        <item x="400"/>
        <item x="401"/>
        <item x="402"/>
        <item x="329"/>
        <item x="398"/>
        <item x="330"/>
        <item x="160"/>
        <item x="325"/>
        <item x="328"/>
        <item x="397"/>
        <item x="158"/>
        <item x="327"/>
        <item x="396"/>
        <item x="324"/>
        <item x="399"/>
        <item x="159"/>
        <item x="157"/>
        <item x="154"/>
        <item x="155"/>
        <item x="6"/>
        <item x="156"/>
        <item x="7"/>
        <item x="8"/>
        <item x="5"/>
        <item x="366"/>
        <item x="368"/>
        <item x="153"/>
        <item x="362"/>
        <item x="367"/>
        <item x="365"/>
        <item x="170"/>
        <item x="364"/>
        <item x="4"/>
        <item x="169"/>
        <item x="361"/>
        <item x="363"/>
        <item x="168"/>
        <item x="166"/>
        <item x="360"/>
        <item x="167"/>
        <item x="165"/>
        <item x="1"/>
        <item x="2"/>
        <item x="3"/>
        <item x="163"/>
        <item x="0"/>
        <item x="164"/>
        <item x="162"/>
        <item x="215"/>
        <item x="449"/>
        <item x="53"/>
        <item x="448"/>
        <item x="447"/>
        <item x="52"/>
        <item x="50"/>
        <item x="51"/>
        <item x="48"/>
        <item x="213"/>
        <item x="214"/>
        <item x="210"/>
        <item x="446"/>
        <item x="211"/>
        <item x="49"/>
        <item x="46"/>
        <item x="212"/>
        <item x="209"/>
        <item x="445"/>
        <item x="47"/>
        <item x="443"/>
        <item x="233"/>
        <item x="444"/>
        <item x="442"/>
        <item x="231"/>
        <item x="45"/>
        <item x="208"/>
        <item x="229"/>
        <item x="207"/>
        <item x="232"/>
        <item x="441"/>
        <item x="197"/>
        <item x="182"/>
        <item x="187"/>
        <item x="188"/>
        <item x="196"/>
        <item x="195"/>
        <item x="230"/>
        <item x="184"/>
        <item x="194"/>
        <item x="193"/>
        <item x="181"/>
        <item x="183"/>
        <item x="185"/>
        <item x="191"/>
        <item x="192"/>
        <item x="190"/>
        <item x="186"/>
        <item x="228"/>
        <item x="227"/>
        <item x="226"/>
        <item x="180"/>
        <item x="382"/>
        <item x="385"/>
        <item x="189"/>
        <item x="383"/>
        <item x="384"/>
        <item x="225"/>
        <item x="386"/>
        <item x="132"/>
        <item x="381"/>
        <item x="379"/>
        <item x="133"/>
        <item x="380"/>
        <item x="131"/>
        <item x="378"/>
        <item x="134"/>
        <item x="129"/>
        <item x="128"/>
        <item x="130"/>
        <item x="24"/>
        <item x="429"/>
        <item x="424"/>
        <item x="25"/>
        <item x="26"/>
        <item x="425"/>
        <item x="423"/>
        <item x="431"/>
        <item x="127"/>
        <item x="426"/>
        <item x="23"/>
        <item x="427"/>
        <item x="430"/>
        <item x="126"/>
        <item x="428"/>
        <item x="22"/>
        <item x="20"/>
        <item x="21"/>
        <item x="19"/>
        <item x="417"/>
        <item x="419"/>
        <item x="415"/>
        <item x="418"/>
        <item x="421"/>
        <item x="422"/>
        <item x="420"/>
        <item x="416"/>
        <item x="18"/>
        <item x="414"/>
        <item x="277"/>
        <item x="278"/>
        <item x="276"/>
        <item x="275"/>
        <item x="274"/>
        <item x="273"/>
        <item x="272"/>
        <item x="271"/>
        <item x="206"/>
        <item x="205"/>
        <item x="270"/>
        <item x="204"/>
        <item x="303"/>
        <item x="203"/>
        <item x="202"/>
        <item x="304"/>
        <item x="201"/>
        <item x="305"/>
        <item x="200"/>
        <item x="302"/>
        <item x="199"/>
        <item x="300"/>
        <item x="301"/>
        <item x="98"/>
        <item x="299"/>
        <item x="298"/>
        <item x="297"/>
        <item x="198"/>
        <item x="97"/>
        <item x="96"/>
        <item x="95"/>
        <item x="321"/>
        <item x="94"/>
        <item x="93"/>
        <item x="323"/>
        <item x="322"/>
        <item x="92"/>
        <item x="319"/>
        <item x="91"/>
        <item x="320"/>
        <item x="348"/>
        <item x="318"/>
        <item x="347"/>
        <item x="350"/>
        <item x="349"/>
        <item x="346"/>
        <item x="317"/>
        <item x="344"/>
        <item x="316"/>
        <item x="345"/>
        <item x="343"/>
        <item x="90"/>
        <item x="315"/>
        <item x="342"/>
        <item x="125"/>
        <item x="124"/>
        <item x="123"/>
        <item x="122"/>
        <item x="121"/>
        <item x="120"/>
        <item x="119"/>
        <item x="118"/>
        <item x="117"/>
        <item x="85"/>
        <item x="84"/>
        <item x="87"/>
        <item x="86"/>
        <item x="83"/>
        <item x="82"/>
        <item x="88"/>
        <item x="89"/>
        <item x="81"/>
        <item x="291"/>
        <item x="290"/>
        <item x="289"/>
        <item x="292"/>
        <item x="293"/>
        <item x="295"/>
        <item x="294"/>
        <item x="296"/>
        <item x="288"/>
        <item x="393"/>
        <item x="388"/>
        <item x="390"/>
        <item x="394"/>
        <item x="392"/>
        <item x="391"/>
        <item x="389"/>
        <item x="395"/>
        <item x="387"/>
        <item x="44"/>
        <item x="43"/>
        <item x="42"/>
        <item x="40"/>
        <item x="41"/>
        <item x="37"/>
        <item x="39"/>
        <item x="38"/>
        <item x="36"/>
        <item x="459"/>
        <item x="460"/>
        <item t="default"/>
      </items>
    </pivotField>
    <pivotField dataField="1" showAll="0">
      <items count="462">
        <item x="76"/>
        <item x="75"/>
        <item x="74"/>
        <item x="73"/>
        <item x="77"/>
        <item x="412"/>
        <item x="78"/>
        <item x="79"/>
        <item x="410"/>
        <item x="80"/>
        <item x="72"/>
        <item x="409"/>
        <item x="413"/>
        <item x="408"/>
        <item x="454"/>
        <item x="456"/>
        <item x="457"/>
        <item x="450"/>
        <item x="406"/>
        <item x="307"/>
        <item x="451"/>
        <item x="411"/>
        <item x="313"/>
        <item x="455"/>
        <item x="452"/>
        <item x="458"/>
        <item x="405"/>
        <item x="407"/>
        <item x="306"/>
        <item x="453"/>
        <item x="310"/>
        <item x="309"/>
        <item x="311"/>
        <item x="375"/>
        <item x="308"/>
        <item x="312"/>
        <item x="374"/>
        <item x="314"/>
        <item x="14"/>
        <item x="373"/>
        <item x="15"/>
        <item x="12"/>
        <item x="370"/>
        <item x="11"/>
        <item x="17"/>
        <item x="16"/>
        <item x="372"/>
        <item x="376"/>
        <item x="13"/>
        <item x="9"/>
        <item x="10"/>
        <item x="242"/>
        <item x="377"/>
        <item x="369"/>
        <item x="371"/>
        <item x="239"/>
        <item x="238"/>
        <item x="63"/>
        <item x="65"/>
        <item x="64"/>
        <item x="237"/>
        <item x="236"/>
        <item x="66"/>
        <item x="69"/>
        <item x="67"/>
        <item x="71"/>
        <item x="68"/>
        <item x="70"/>
        <item x="234"/>
        <item x="240"/>
        <item x="235"/>
        <item x="241"/>
        <item x="359"/>
        <item x="358"/>
        <item x="356"/>
        <item x="357"/>
        <item x="355"/>
        <item x="354"/>
        <item x="353"/>
        <item x="352"/>
        <item x="351"/>
        <item x="179"/>
        <item x="178"/>
        <item x="177"/>
        <item x="267"/>
        <item x="176"/>
        <item x="269"/>
        <item x="266"/>
        <item x="175"/>
        <item x="268"/>
        <item x="174"/>
        <item x="99"/>
        <item x="171"/>
        <item x="172"/>
        <item x="173"/>
        <item x="265"/>
        <item x="263"/>
        <item x="264"/>
        <item x="100"/>
        <item x="102"/>
        <item x="101"/>
        <item x="261"/>
        <item x="103"/>
        <item x="262"/>
        <item x="106"/>
        <item x="104"/>
        <item x="105"/>
        <item x="107"/>
        <item x="438"/>
        <item x="440"/>
        <item x="437"/>
        <item x="435"/>
        <item x="439"/>
        <item x="434"/>
        <item x="436"/>
        <item x="432"/>
        <item x="433"/>
        <item x="108"/>
        <item x="116"/>
        <item x="113"/>
        <item x="114"/>
        <item x="115"/>
        <item x="109"/>
        <item x="249"/>
        <item x="110"/>
        <item x="248"/>
        <item x="111"/>
        <item x="243"/>
        <item x="246"/>
        <item x="244"/>
        <item x="112"/>
        <item x="245"/>
        <item x="247"/>
        <item x="251"/>
        <item x="250"/>
        <item x="285"/>
        <item x="286"/>
        <item x="279"/>
        <item x="284"/>
        <item x="280"/>
        <item x="287"/>
        <item x="282"/>
        <item x="283"/>
        <item x="281"/>
        <item x="224"/>
        <item x="143"/>
        <item x="34"/>
        <item x="32"/>
        <item x="252"/>
        <item x="142"/>
        <item x="253"/>
        <item x="140"/>
        <item x="255"/>
        <item x="254"/>
        <item x="257"/>
        <item x="256"/>
        <item x="260"/>
        <item x="33"/>
        <item x="258"/>
        <item x="259"/>
        <item x="221"/>
        <item x="137"/>
        <item x="141"/>
        <item x="35"/>
        <item x="152"/>
        <item x="148"/>
        <item x="139"/>
        <item x="223"/>
        <item x="144"/>
        <item x="30"/>
        <item x="149"/>
        <item x="151"/>
        <item x="135"/>
        <item x="222"/>
        <item x="31"/>
        <item x="27"/>
        <item x="29"/>
        <item x="136"/>
        <item x="145"/>
        <item x="150"/>
        <item x="28"/>
        <item x="146"/>
        <item x="218"/>
        <item x="138"/>
        <item x="219"/>
        <item x="147"/>
        <item x="220"/>
        <item x="217"/>
        <item x="216"/>
        <item x="62"/>
        <item x="396"/>
        <item x="61"/>
        <item x="398"/>
        <item x="60"/>
        <item x="397"/>
        <item x="59"/>
        <item x="58"/>
        <item x="57"/>
        <item x="54"/>
        <item x="336"/>
        <item x="56"/>
        <item x="339"/>
        <item x="400"/>
        <item x="55"/>
        <item x="333"/>
        <item x="337"/>
        <item x="338"/>
        <item x="335"/>
        <item x="399"/>
        <item x="341"/>
        <item x="334"/>
        <item x="326"/>
        <item x="401"/>
        <item x="340"/>
        <item x="324"/>
        <item x="402"/>
        <item x="331"/>
        <item x="404"/>
        <item x="329"/>
        <item x="332"/>
        <item x="325"/>
        <item x="403"/>
        <item x="161"/>
        <item x="330"/>
        <item x="328"/>
        <item x="327"/>
        <item x="160"/>
        <item x="158"/>
        <item x="154"/>
        <item x="157"/>
        <item x="155"/>
        <item x="159"/>
        <item x="156"/>
        <item x="153"/>
        <item x="362"/>
        <item x="6"/>
        <item x="360"/>
        <item x="170"/>
        <item x="361"/>
        <item x="363"/>
        <item x="7"/>
        <item x="166"/>
        <item x="364"/>
        <item x="8"/>
        <item x="366"/>
        <item x="5"/>
        <item x="168"/>
        <item x="169"/>
        <item x="365"/>
        <item x="165"/>
        <item x="367"/>
        <item x="368"/>
        <item x="167"/>
        <item x="4"/>
        <item x="163"/>
        <item x="164"/>
        <item x="162"/>
        <item x="0"/>
        <item x="3"/>
        <item x="2"/>
        <item x="1"/>
        <item x="45"/>
        <item x="215"/>
        <item x="46"/>
        <item x="48"/>
        <item x="47"/>
        <item x="210"/>
        <item x="209"/>
        <item x="50"/>
        <item x="53"/>
        <item x="213"/>
        <item x="211"/>
        <item x="207"/>
        <item x="49"/>
        <item x="214"/>
        <item x="212"/>
        <item x="52"/>
        <item x="51"/>
        <item x="449"/>
        <item x="447"/>
        <item x="448"/>
        <item x="208"/>
        <item x="233"/>
        <item x="443"/>
        <item x="445"/>
        <item x="446"/>
        <item x="444"/>
        <item x="441"/>
        <item x="231"/>
        <item x="229"/>
        <item x="442"/>
        <item x="187"/>
        <item x="182"/>
        <item x="188"/>
        <item x="184"/>
        <item x="183"/>
        <item x="180"/>
        <item x="232"/>
        <item x="181"/>
        <item x="185"/>
        <item x="186"/>
        <item x="230"/>
        <item x="227"/>
        <item x="228"/>
        <item x="226"/>
        <item x="225"/>
        <item x="197"/>
        <item x="196"/>
        <item x="195"/>
        <item x="382"/>
        <item x="194"/>
        <item x="193"/>
        <item x="192"/>
        <item x="385"/>
        <item x="191"/>
        <item x="378"/>
        <item x="190"/>
        <item x="189"/>
        <item x="383"/>
        <item x="386"/>
        <item x="384"/>
        <item x="381"/>
        <item x="379"/>
        <item x="380"/>
        <item x="132"/>
        <item x="133"/>
        <item x="429"/>
        <item x="423"/>
        <item x="128"/>
        <item x="131"/>
        <item x="424"/>
        <item x="129"/>
        <item x="425"/>
        <item x="134"/>
        <item x="426"/>
        <item x="130"/>
        <item x="427"/>
        <item x="431"/>
        <item x="126"/>
        <item x="20"/>
        <item x="430"/>
        <item x="19"/>
        <item x="428"/>
        <item x="25"/>
        <item x="127"/>
        <item x="24"/>
        <item x="18"/>
        <item x="21"/>
        <item x="22"/>
        <item x="26"/>
        <item x="23"/>
        <item x="417"/>
        <item x="419"/>
        <item x="415"/>
        <item x="418"/>
        <item x="414"/>
        <item x="421"/>
        <item x="422"/>
        <item x="420"/>
        <item x="416"/>
        <item x="277"/>
        <item x="278"/>
        <item x="276"/>
        <item x="275"/>
        <item x="274"/>
        <item x="270"/>
        <item x="273"/>
        <item x="272"/>
        <item x="271"/>
        <item x="297"/>
        <item x="206"/>
        <item x="303"/>
        <item x="205"/>
        <item x="298"/>
        <item x="204"/>
        <item x="299"/>
        <item x="304"/>
        <item x="300"/>
        <item x="301"/>
        <item x="203"/>
        <item x="302"/>
        <item x="305"/>
        <item x="202"/>
        <item x="201"/>
        <item x="200"/>
        <item x="98"/>
        <item x="97"/>
        <item x="91"/>
        <item x="95"/>
        <item x="93"/>
        <item x="199"/>
        <item x="198"/>
        <item x="92"/>
        <item x="96"/>
        <item x="90"/>
        <item x="94"/>
        <item x="323"/>
        <item x="321"/>
        <item x="322"/>
        <item x="319"/>
        <item x="348"/>
        <item x="320"/>
        <item x="350"/>
        <item x="347"/>
        <item x="318"/>
        <item x="349"/>
        <item x="317"/>
        <item x="346"/>
        <item x="315"/>
        <item x="344"/>
        <item x="316"/>
        <item x="345"/>
        <item x="342"/>
        <item x="343"/>
        <item x="125"/>
        <item x="124"/>
        <item x="123"/>
        <item x="122"/>
        <item x="121"/>
        <item x="120"/>
        <item x="119"/>
        <item x="118"/>
        <item x="117"/>
        <item x="84"/>
        <item x="85"/>
        <item x="83"/>
        <item x="87"/>
        <item x="81"/>
        <item x="82"/>
        <item x="86"/>
        <item x="88"/>
        <item x="89"/>
        <item x="296"/>
        <item x="295"/>
        <item x="294"/>
        <item x="293"/>
        <item x="291"/>
        <item x="292"/>
        <item x="290"/>
        <item x="289"/>
        <item x="288"/>
        <item x="387"/>
        <item x="388"/>
        <item x="389"/>
        <item x="390"/>
        <item x="393"/>
        <item x="391"/>
        <item x="392"/>
        <item x="394"/>
        <item x="395"/>
        <item x="44"/>
        <item x="42"/>
        <item x="43"/>
        <item x="37"/>
        <item x="41"/>
        <item x="40"/>
        <item x="39"/>
        <item x="38"/>
        <item x="36"/>
        <item x="459"/>
        <item x="460"/>
        <item t="default"/>
      </items>
    </pivotField>
    <pivotField dataField="1" showAll="0">
      <items count="462">
        <item x="457"/>
        <item x="454"/>
        <item x="410"/>
        <item x="456"/>
        <item x="412"/>
        <item x="458"/>
        <item x="455"/>
        <item x="452"/>
        <item x="409"/>
        <item x="453"/>
        <item x="451"/>
        <item x="450"/>
        <item x="408"/>
        <item x="374"/>
        <item x="375"/>
        <item x="413"/>
        <item x="406"/>
        <item x="307"/>
        <item x="313"/>
        <item x="72"/>
        <item x="411"/>
        <item x="407"/>
        <item x="377"/>
        <item x="373"/>
        <item x="80"/>
        <item x="405"/>
        <item x="14"/>
        <item x="79"/>
        <item x="78"/>
        <item x="77"/>
        <item x="376"/>
        <item x="76"/>
        <item x="73"/>
        <item x="74"/>
        <item x="75"/>
        <item x="17"/>
        <item x="370"/>
        <item x="16"/>
        <item x="12"/>
        <item x="11"/>
        <item x="15"/>
        <item x="372"/>
        <item x="310"/>
        <item x="13"/>
        <item x="311"/>
        <item x="309"/>
        <item x="312"/>
        <item x="10"/>
        <item x="308"/>
        <item x="371"/>
        <item x="306"/>
        <item x="242"/>
        <item x="314"/>
        <item x="9"/>
        <item x="63"/>
        <item x="369"/>
        <item x="239"/>
        <item x="238"/>
        <item x="71"/>
        <item x="70"/>
        <item x="64"/>
        <item x="237"/>
        <item x="69"/>
        <item x="68"/>
        <item x="65"/>
        <item x="66"/>
        <item x="67"/>
        <item x="241"/>
        <item x="236"/>
        <item x="240"/>
        <item x="235"/>
        <item x="234"/>
        <item x="179"/>
        <item x="351"/>
        <item x="178"/>
        <item x="359"/>
        <item x="358"/>
        <item x="357"/>
        <item x="356"/>
        <item x="177"/>
        <item x="352"/>
        <item x="355"/>
        <item x="354"/>
        <item x="353"/>
        <item x="176"/>
        <item x="175"/>
        <item x="174"/>
        <item x="263"/>
        <item x="173"/>
        <item x="267"/>
        <item x="172"/>
        <item x="171"/>
        <item x="266"/>
        <item x="99"/>
        <item x="107"/>
        <item x="264"/>
        <item x="268"/>
        <item x="265"/>
        <item x="262"/>
        <item x="269"/>
        <item x="106"/>
        <item x="100"/>
        <item x="101"/>
        <item x="102"/>
        <item x="103"/>
        <item x="105"/>
        <item x="261"/>
        <item x="104"/>
        <item x="440"/>
        <item x="113"/>
        <item x="116"/>
        <item x="438"/>
        <item x="114"/>
        <item x="115"/>
        <item x="437"/>
        <item x="439"/>
        <item x="435"/>
        <item x="436"/>
        <item x="109"/>
        <item x="112"/>
        <item x="110"/>
        <item x="111"/>
        <item x="434"/>
        <item x="108"/>
        <item x="248"/>
        <item x="433"/>
        <item x="432"/>
        <item x="249"/>
        <item x="251"/>
        <item x="247"/>
        <item x="246"/>
        <item x="245"/>
        <item x="250"/>
        <item x="244"/>
        <item x="243"/>
        <item x="285"/>
        <item x="286"/>
        <item x="287"/>
        <item x="284"/>
        <item x="283"/>
        <item x="282"/>
        <item x="281"/>
        <item x="279"/>
        <item x="280"/>
        <item x="252"/>
        <item x="224"/>
        <item x="253"/>
        <item x="260"/>
        <item x="255"/>
        <item x="254"/>
        <item x="257"/>
        <item x="259"/>
        <item x="256"/>
        <item x="258"/>
        <item x="32"/>
        <item x="34"/>
        <item x="33"/>
        <item x="146"/>
        <item x="221"/>
        <item x="148"/>
        <item x="143"/>
        <item x="30"/>
        <item x="35"/>
        <item x="31"/>
        <item x="27"/>
        <item x="140"/>
        <item x="149"/>
        <item x="152"/>
        <item x="29"/>
        <item x="223"/>
        <item x="142"/>
        <item x="28"/>
        <item x="222"/>
        <item x="151"/>
        <item x="145"/>
        <item x="218"/>
        <item x="150"/>
        <item x="147"/>
        <item x="137"/>
        <item x="139"/>
        <item x="219"/>
        <item x="220"/>
        <item x="141"/>
        <item x="136"/>
        <item x="144"/>
        <item x="138"/>
        <item x="217"/>
        <item x="400"/>
        <item x="398"/>
        <item x="135"/>
        <item x="401"/>
        <item x="216"/>
        <item x="397"/>
        <item x="399"/>
        <item x="402"/>
        <item x="396"/>
        <item x="403"/>
        <item x="404"/>
        <item x="55"/>
        <item x="56"/>
        <item x="54"/>
        <item x="57"/>
        <item x="58"/>
        <item x="332"/>
        <item x="59"/>
        <item x="336"/>
        <item x="60"/>
        <item x="61"/>
        <item x="339"/>
        <item x="62"/>
        <item x="341"/>
        <item x="338"/>
        <item x="337"/>
        <item x="335"/>
        <item x="331"/>
        <item x="333"/>
        <item x="334"/>
        <item x="326"/>
        <item x="340"/>
        <item x="330"/>
        <item x="329"/>
        <item x="328"/>
        <item x="161"/>
        <item x="325"/>
        <item x="327"/>
        <item x="324"/>
        <item x="160"/>
        <item x="155"/>
        <item x="158"/>
        <item x="154"/>
        <item x="157"/>
        <item x="159"/>
        <item x="156"/>
        <item x="153"/>
        <item x="170"/>
        <item x="6"/>
        <item x="169"/>
        <item x="360"/>
        <item x="168"/>
        <item x="362"/>
        <item x="7"/>
        <item x="166"/>
        <item x="366"/>
        <item x="8"/>
        <item x="367"/>
        <item x="5"/>
        <item x="167"/>
        <item x="215"/>
        <item x="361"/>
        <item x="368"/>
        <item x="165"/>
        <item x="364"/>
        <item x="365"/>
        <item x="363"/>
        <item x="0"/>
        <item x="163"/>
        <item x="4"/>
        <item x="164"/>
        <item x="1"/>
        <item x="2"/>
        <item x="3"/>
        <item x="48"/>
        <item x="162"/>
        <item x="46"/>
        <item x="213"/>
        <item x="214"/>
        <item x="50"/>
        <item x="45"/>
        <item x="47"/>
        <item x="212"/>
        <item x="49"/>
        <item x="210"/>
        <item x="211"/>
        <item x="209"/>
        <item x="51"/>
        <item x="52"/>
        <item x="53"/>
        <item x="208"/>
        <item x="207"/>
        <item x="449"/>
        <item x="447"/>
        <item x="448"/>
        <item x="233"/>
        <item x="445"/>
        <item x="443"/>
        <item x="446"/>
        <item x="231"/>
        <item x="188"/>
        <item x="229"/>
        <item x="180"/>
        <item x="444"/>
        <item x="187"/>
        <item x="442"/>
        <item x="232"/>
        <item x="182"/>
        <item x="181"/>
        <item x="184"/>
        <item x="186"/>
        <item x="230"/>
        <item x="185"/>
        <item x="183"/>
        <item x="228"/>
        <item x="226"/>
        <item x="227"/>
        <item x="378"/>
        <item x="382"/>
        <item x="225"/>
        <item x="441"/>
        <item x="385"/>
        <item x="383"/>
        <item x="379"/>
        <item x="381"/>
        <item x="384"/>
        <item x="380"/>
        <item x="386"/>
        <item x="18"/>
        <item x="132"/>
        <item x="19"/>
        <item x="429"/>
        <item x="128"/>
        <item x="20"/>
        <item x="133"/>
        <item x="129"/>
        <item x="131"/>
        <item x="423"/>
        <item x="431"/>
        <item x="130"/>
        <item x="21"/>
        <item x="126"/>
        <item x="189"/>
        <item x="22"/>
        <item x="424"/>
        <item x="24"/>
        <item x="134"/>
        <item x="430"/>
        <item x="23"/>
        <item x="25"/>
        <item x="425"/>
        <item x="428"/>
        <item x="127"/>
        <item x="426"/>
        <item x="427"/>
        <item x="190"/>
        <item x="191"/>
        <item x="192"/>
        <item x="26"/>
        <item x="193"/>
        <item x="194"/>
        <item x="197"/>
        <item x="195"/>
        <item x="196"/>
        <item x="417"/>
        <item x="418"/>
        <item x="419"/>
        <item x="415"/>
        <item x="420"/>
        <item x="422"/>
        <item x="421"/>
        <item x="416"/>
        <item x="270"/>
        <item x="414"/>
        <item x="271"/>
        <item x="272"/>
        <item x="273"/>
        <item x="277"/>
        <item x="274"/>
        <item x="276"/>
        <item x="275"/>
        <item x="278"/>
        <item x="297"/>
        <item x="303"/>
        <item x="298"/>
        <item x="299"/>
        <item x="304"/>
        <item x="300"/>
        <item x="301"/>
        <item x="302"/>
        <item x="206"/>
        <item x="305"/>
        <item x="98"/>
        <item x="97"/>
        <item x="93"/>
        <item x="91"/>
        <item x="95"/>
        <item x="92"/>
        <item x="90"/>
        <item x="96"/>
        <item x="205"/>
        <item x="204"/>
        <item x="94"/>
        <item x="203"/>
        <item x="202"/>
        <item x="201"/>
        <item x="200"/>
        <item x="199"/>
        <item x="198"/>
        <item x="321"/>
        <item x="323"/>
        <item x="322"/>
        <item x="319"/>
        <item x="315"/>
        <item x="320"/>
        <item x="318"/>
        <item x="317"/>
        <item x="316"/>
        <item x="350"/>
        <item x="348"/>
        <item x="125"/>
        <item x="347"/>
        <item x="349"/>
        <item x="342"/>
        <item x="124"/>
        <item x="123"/>
        <item x="346"/>
        <item x="344"/>
        <item x="343"/>
        <item x="122"/>
        <item x="121"/>
        <item x="345"/>
        <item x="119"/>
        <item x="120"/>
        <item x="118"/>
        <item x="117"/>
        <item x="81"/>
        <item x="85"/>
        <item x="87"/>
        <item x="84"/>
        <item x="82"/>
        <item x="83"/>
        <item x="86"/>
        <item x="88"/>
        <item x="89"/>
        <item x="296"/>
        <item x="295"/>
        <item x="288"/>
        <item x="294"/>
        <item x="293"/>
        <item x="291"/>
        <item x="290"/>
        <item x="292"/>
        <item x="289"/>
        <item x="387"/>
        <item x="388"/>
        <item x="389"/>
        <item x="390"/>
        <item x="391"/>
        <item x="393"/>
        <item x="392"/>
        <item x="394"/>
        <item x="395"/>
        <item x="36"/>
        <item x="44"/>
        <item x="37"/>
        <item x="43"/>
        <item x="38"/>
        <item x="42"/>
        <item x="39"/>
        <item x="40"/>
        <item x="41"/>
        <item x="459"/>
        <item x="460"/>
        <item t="default"/>
      </items>
    </pivotField>
    <pivotField dataField="1" showAll="0"/>
    <pivotField dataField="1" showAll="0">
      <items count="462">
        <item x="412"/>
        <item x="457"/>
        <item x="454"/>
        <item x="456"/>
        <item x="410"/>
        <item x="452"/>
        <item x="375"/>
        <item x="450"/>
        <item x="451"/>
        <item x="313"/>
        <item x="455"/>
        <item x="458"/>
        <item x="409"/>
        <item x="307"/>
        <item x="413"/>
        <item x="408"/>
        <item x="453"/>
        <item x="374"/>
        <item x="310"/>
        <item x="311"/>
        <item x="411"/>
        <item x="309"/>
        <item x="306"/>
        <item x="312"/>
        <item x="308"/>
        <item x="406"/>
        <item x="314"/>
        <item x="373"/>
        <item x="14"/>
        <item x="407"/>
        <item x="73"/>
        <item x="74"/>
        <item x="75"/>
        <item x="376"/>
        <item x="76"/>
        <item x="372"/>
        <item x="15"/>
        <item x="405"/>
        <item x="370"/>
        <item x="72"/>
        <item x="377"/>
        <item x="17"/>
        <item x="16"/>
        <item x="77"/>
        <item x="12"/>
        <item x="13"/>
        <item x="78"/>
        <item x="11"/>
        <item x="371"/>
        <item x="79"/>
        <item x="10"/>
        <item x="242"/>
        <item x="80"/>
        <item x="9"/>
        <item x="369"/>
        <item x="239"/>
        <item x="238"/>
        <item x="237"/>
        <item x="240"/>
        <item x="236"/>
        <item x="241"/>
        <item x="71"/>
        <item x="70"/>
        <item x="69"/>
        <item x="68"/>
        <item x="235"/>
        <item x="67"/>
        <item x="234"/>
        <item x="66"/>
        <item x="65"/>
        <item x="64"/>
        <item x="63"/>
        <item x="359"/>
        <item x="358"/>
        <item x="357"/>
        <item x="356"/>
        <item x="355"/>
        <item x="354"/>
        <item x="353"/>
        <item x="179"/>
        <item x="352"/>
        <item x="178"/>
        <item x="351"/>
        <item x="267"/>
        <item x="177"/>
        <item x="269"/>
        <item x="268"/>
        <item x="266"/>
        <item x="176"/>
        <item x="175"/>
        <item x="174"/>
        <item x="265"/>
        <item x="103"/>
        <item x="104"/>
        <item x="105"/>
        <item x="99"/>
        <item x="102"/>
        <item x="106"/>
        <item x="173"/>
        <item x="107"/>
        <item x="101"/>
        <item x="263"/>
        <item x="100"/>
        <item x="264"/>
        <item x="113"/>
        <item x="172"/>
        <item x="171"/>
        <item x="116"/>
        <item x="115"/>
        <item x="114"/>
        <item x="440"/>
        <item x="111"/>
        <item x="109"/>
        <item x="110"/>
        <item x="108"/>
        <item x="438"/>
        <item x="112"/>
        <item x="262"/>
        <item x="261"/>
        <item x="249"/>
        <item x="248"/>
        <item x="437"/>
        <item x="439"/>
        <item x="246"/>
        <item x="251"/>
        <item x="247"/>
        <item x="435"/>
        <item x="436"/>
        <item x="245"/>
        <item x="250"/>
        <item x="244"/>
        <item x="434"/>
        <item x="243"/>
        <item x="285"/>
        <item x="433"/>
        <item x="286"/>
        <item x="284"/>
        <item x="432"/>
        <item x="287"/>
        <item x="283"/>
        <item x="282"/>
        <item x="281"/>
        <item x="280"/>
        <item x="279"/>
        <item x="224"/>
        <item x="398"/>
        <item x="143"/>
        <item x="396"/>
        <item x="397"/>
        <item x="140"/>
        <item x="142"/>
        <item x="148"/>
        <item x="34"/>
        <item x="32"/>
        <item x="152"/>
        <item x="149"/>
        <item x="151"/>
        <item x="150"/>
        <item x="399"/>
        <item x="221"/>
        <item x="141"/>
        <item x="223"/>
        <item x="33"/>
        <item x="147"/>
        <item x="139"/>
        <item x="400"/>
        <item x="222"/>
        <item x="145"/>
        <item x="146"/>
        <item x="35"/>
        <item x="137"/>
        <item x="401"/>
        <item x="220"/>
        <item x="31"/>
        <item x="219"/>
        <item x="30"/>
        <item x="138"/>
        <item x="218"/>
        <item x="144"/>
        <item x="402"/>
        <item x="29"/>
        <item x="136"/>
        <item x="217"/>
        <item x="252"/>
        <item x="28"/>
        <item x="27"/>
        <item x="257"/>
        <item x="403"/>
        <item x="255"/>
        <item x="260"/>
        <item x="135"/>
        <item x="259"/>
        <item x="258"/>
        <item x="256"/>
        <item x="404"/>
        <item x="216"/>
        <item x="253"/>
        <item x="254"/>
        <item x="62"/>
        <item x="331"/>
        <item x="329"/>
        <item x="61"/>
        <item x="332"/>
        <item x="326"/>
        <item x="330"/>
        <item x="328"/>
        <item x="60"/>
        <item x="327"/>
        <item x="59"/>
        <item x="325"/>
        <item x="324"/>
        <item x="58"/>
        <item x="57"/>
        <item x="336"/>
        <item x="161"/>
        <item x="337"/>
        <item x="339"/>
        <item x="335"/>
        <item x="56"/>
        <item x="338"/>
        <item x="333"/>
        <item x="334"/>
        <item x="55"/>
        <item x="160"/>
        <item x="341"/>
        <item x="340"/>
        <item x="54"/>
        <item x="158"/>
        <item x="159"/>
        <item x="170"/>
        <item x="168"/>
        <item x="166"/>
        <item x="157"/>
        <item x="169"/>
        <item x="167"/>
        <item x="155"/>
        <item x="165"/>
        <item x="6"/>
        <item x="154"/>
        <item x="156"/>
        <item x="366"/>
        <item x="8"/>
        <item x="164"/>
        <item x="7"/>
        <item x="5"/>
        <item x="368"/>
        <item x="362"/>
        <item x="364"/>
        <item x="163"/>
        <item x="365"/>
        <item x="367"/>
        <item x="162"/>
        <item x="363"/>
        <item x="4"/>
        <item x="153"/>
        <item x="360"/>
        <item x="361"/>
        <item x="3"/>
        <item x="215"/>
        <item x="2"/>
        <item x="0"/>
        <item x="1"/>
        <item x="213"/>
        <item x="214"/>
        <item x="211"/>
        <item x="212"/>
        <item x="210"/>
        <item x="448"/>
        <item x="449"/>
        <item x="447"/>
        <item x="209"/>
        <item x="233"/>
        <item x="231"/>
        <item x="446"/>
        <item x="48"/>
        <item x="50"/>
        <item x="229"/>
        <item x="445"/>
        <item x="46"/>
        <item x="49"/>
        <item x="47"/>
        <item x="53"/>
        <item x="232"/>
        <item x="51"/>
        <item x="230"/>
        <item x="444"/>
        <item x="52"/>
        <item x="45"/>
        <item x="208"/>
        <item x="443"/>
        <item x="228"/>
        <item x="207"/>
        <item x="227"/>
        <item x="442"/>
        <item x="226"/>
        <item x="188"/>
        <item x="187"/>
        <item x="132"/>
        <item x="133"/>
        <item x="186"/>
        <item x="185"/>
        <item x="184"/>
        <item x="225"/>
        <item x="441"/>
        <item x="385"/>
        <item x="131"/>
        <item x="134"/>
        <item x="382"/>
        <item x="183"/>
        <item x="386"/>
        <item x="383"/>
        <item x="129"/>
        <item x="384"/>
        <item x="130"/>
        <item x="128"/>
        <item x="182"/>
        <item x="25"/>
        <item x="20"/>
        <item x="24"/>
        <item x="23"/>
        <item x="21"/>
        <item x="22"/>
        <item x="19"/>
        <item x="381"/>
        <item x="181"/>
        <item x="197"/>
        <item x="26"/>
        <item x="196"/>
        <item x="180"/>
        <item x="195"/>
        <item x="380"/>
        <item x="194"/>
        <item x="379"/>
        <item x="18"/>
        <item x="378"/>
        <item x="127"/>
        <item x="193"/>
        <item x="126"/>
        <item x="429"/>
        <item x="192"/>
        <item x="427"/>
        <item x="426"/>
        <item x="191"/>
        <item x="430"/>
        <item x="428"/>
        <item x="425"/>
        <item x="431"/>
        <item x="424"/>
        <item x="423"/>
        <item x="190"/>
        <item x="189"/>
        <item x="419"/>
        <item x="417"/>
        <item x="421"/>
        <item x="420"/>
        <item x="422"/>
        <item x="418"/>
        <item x="415"/>
        <item x="416"/>
        <item x="206"/>
        <item x="414"/>
        <item x="277"/>
        <item x="205"/>
        <item x="278"/>
        <item x="204"/>
        <item x="276"/>
        <item x="275"/>
        <item x="203"/>
        <item x="303"/>
        <item x="274"/>
        <item x="202"/>
        <item x="273"/>
        <item x="304"/>
        <item x="272"/>
        <item x="201"/>
        <item x="305"/>
        <item x="271"/>
        <item x="302"/>
        <item x="98"/>
        <item x="301"/>
        <item x="300"/>
        <item x="200"/>
        <item x="97"/>
        <item x="297"/>
        <item x="270"/>
        <item x="299"/>
        <item x="95"/>
        <item x="298"/>
        <item x="96"/>
        <item x="323"/>
        <item x="321"/>
        <item x="322"/>
        <item x="199"/>
        <item x="94"/>
        <item x="93"/>
        <item x="92"/>
        <item x="319"/>
        <item x="91"/>
        <item x="198"/>
        <item x="320"/>
        <item x="90"/>
        <item x="318"/>
        <item x="348"/>
        <item x="350"/>
        <item x="317"/>
        <item x="349"/>
        <item x="347"/>
        <item x="316"/>
        <item x="346"/>
        <item x="315"/>
        <item x="345"/>
        <item x="125"/>
        <item x="344"/>
        <item x="124"/>
        <item x="123"/>
        <item x="122"/>
        <item x="121"/>
        <item x="343"/>
        <item x="120"/>
        <item x="342"/>
        <item x="119"/>
        <item x="118"/>
        <item x="117"/>
        <item x="85"/>
        <item x="87"/>
        <item x="86"/>
        <item x="84"/>
        <item x="88"/>
        <item x="89"/>
        <item x="83"/>
        <item x="296"/>
        <item x="295"/>
        <item x="82"/>
        <item x="81"/>
        <item x="294"/>
        <item x="293"/>
        <item x="292"/>
        <item x="291"/>
        <item x="290"/>
        <item x="289"/>
        <item x="288"/>
        <item x="387"/>
        <item x="388"/>
        <item x="390"/>
        <item x="389"/>
        <item x="393"/>
        <item x="391"/>
        <item x="392"/>
        <item x="394"/>
        <item x="395"/>
        <item x="44"/>
        <item x="43"/>
        <item x="40"/>
        <item x="41"/>
        <item x="42"/>
        <item x="39"/>
        <item x="38"/>
        <item x="37"/>
        <item x="36"/>
        <item x="459"/>
        <item x="460"/>
        <item t="default"/>
      </items>
    </pivotField>
    <pivotField dataField="1" showAll="0"/>
    <pivotField dataField="1" showAll="0">
      <items count="462">
        <item x="450"/>
        <item x="73"/>
        <item x="74"/>
        <item x="72"/>
        <item x="307"/>
        <item x="75"/>
        <item x="306"/>
        <item x="76"/>
        <item x="452"/>
        <item x="454"/>
        <item x="457"/>
        <item x="451"/>
        <item x="77"/>
        <item x="78"/>
        <item x="79"/>
        <item x="80"/>
        <item x="456"/>
        <item x="453"/>
        <item x="9"/>
        <item x="313"/>
        <item x="455"/>
        <item x="375"/>
        <item x="410"/>
        <item x="458"/>
        <item x="374"/>
        <item x="412"/>
        <item x="311"/>
        <item x="10"/>
        <item x="308"/>
        <item x="14"/>
        <item x="409"/>
        <item x="406"/>
        <item x="370"/>
        <item x="309"/>
        <item x="408"/>
        <item x="11"/>
        <item x="310"/>
        <item x="405"/>
        <item x="12"/>
        <item x="312"/>
        <item x="13"/>
        <item x="15"/>
        <item x="407"/>
        <item x="373"/>
        <item x="314"/>
        <item x="369"/>
        <item x="17"/>
        <item x="372"/>
        <item x="371"/>
        <item x="413"/>
        <item x="16"/>
        <item x="411"/>
        <item x="376"/>
        <item x="377"/>
        <item x="63"/>
        <item x="64"/>
        <item x="65"/>
        <item x="66"/>
        <item x="242"/>
        <item x="67"/>
        <item x="234"/>
        <item x="351"/>
        <item x="68"/>
        <item x="69"/>
        <item x="352"/>
        <item x="235"/>
        <item x="70"/>
        <item x="236"/>
        <item x="239"/>
        <item x="71"/>
        <item x="238"/>
        <item x="353"/>
        <item x="237"/>
        <item x="354"/>
        <item x="355"/>
        <item x="241"/>
        <item x="356"/>
        <item x="240"/>
        <item x="357"/>
        <item x="358"/>
        <item x="359"/>
        <item x="99"/>
        <item x="261"/>
        <item x="108"/>
        <item x="263"/>
        <item x="109"/>
        <item x="100"/>
        <item x="262"/>
        <item x="101"/>
        <item x="113"/>
        <item x="171"/>
        <item x="110"/>
        <item x="102"/>
        <item x="114"/>
        <item x="111"/>
        <item x="103"/>
        <item x="104"/>
        <item x="105"/>
        <item x="264"/>
        <item x="116"/>
        <item x="267"/>
        <item x="115"/>
        <item x="172"/>
        <item x="112"/>
        <item x="266"/>
        <item x="243"/>
        <item x="107"/>
        <item x="106"/>
        <item x="265"/>
        <item x="173"/>
        <item x="174"/>
        <item x="244"/>
        <item x="179"/>
        <item x="178"/>
        <item x="177"/>
        <item x="175"/>
        <item x="268"/>
        <item x="246"/>
        <item x="245"/>
        <item x="269"/>
        <item x="176"/>
        <item x="249"/>
        <item x="248"/>
        <item x="247"/>
        <item x="251"/>
        <item x="396"/>
        <item x="279"/>
        <item x="438"/>
        <item x="250"/>
        <item x="397"/>
        <item x="440"/>
        <item x="398"/>
        <item x="432"/>
        <item x="435"/>
        <item x="280"/>
        <item x="434"/>
        <item x="433"/>
        <item x="399"/>
        <item x="437"/>
        <item x="439"/>
        <item x="281"/>
        <item x="436"/>
        <item x="282"/>
        <item x="285"/>
        <item x="283"/>
        <item x="284"/>
        <item x="400"/>
        <item x="401"/>
        <item x="286"/>
        <item x="287"/>
        <item x="402"/>
        <item x="403"/>
        <item x="404"/>
        <item x="252"/>
        <item x="144"/>
        <item x="253"/>
        <item x="224"/>
        <item x="145"/>
        <item x="254"/>
        <item x="216"/>
        <item x="146"/>
        <item x="255"/>
        <item x="217"/>
        <item x="32"/>
        <item x="218"/>
        <item x="148"/>
        <item x="34"/>
        <item x="256"/>
        <item x="27"/>
        <item x="257"/>
        <item x="147"/>
        <item x="135"/>
        <item x="219"/>
        <item x="221"/>
        <item x="149"/>
        <item x="28"/>
        <item x="136"/>
        <item x="29"/>
        <item x="220"/>
        <item x="258"/>
        <item x="33"/>
        <item x="137"/>
        <item x="222"/>
        <item x="30"/>
        <item x="152"/>
        <item x="31"/>
        <item x="151"/>
        <item x="223"/>
        <item x="260"/>
        <item x="143"/>
        <item x="150"/>
        <item x="259"/>
        <item x="140"/>
        <item x="35"/>
        <item x="142"/>
        <item x="139"/>
        <item x="138"/>
        <item x="141"/>
        <item x="324"/>
        <item x="54"/>
        <item x="326"/>
        <item x="325"/>
        <item x="55"/>
        <item x="56"/>
        <item x="329"/>
        <item x="331"/>
        <item x="327"/>
        <item x="328"/>
        <item x="332"/>
        <item x="57"/>
        <item x="330"/>
        <item x="333"/>
        <item x="58"/>
        <item x="59"/>
        <item x="162"/>
        <item x="334"/>
        <item x="154"/>
        <item x="60"/>
        <item x="336"/>
        <item x="153"/>
        <item x="335"/>
        <item x="61"/>
        <item x="62"/>
        <item x="155"/>
        <item x="163"/>
        <item x="337"/>
        <item x="339"/>
        <item x="338"/>
        <item x="161"/>
        <item x="360"/>
        <item x="158"/>
        <item x="164"/>
        <item x="157"/>
        <item x="156"/>
        <item x="45"/>
        <item x="165"/>
        <item x="341"/>
        <item x="166"/>
        <item x="0"/>
        <item x="160"/>
        <item x="340"/>
        <item x="159"/>
        <item x="362"/>
        <item x="361"/>
        <item x="46"/>
        <item x="170"/>
        <item x="168"/>
        <item x="167"/>
        <item x="1"/>
        <item x="207"/>
        <item x="6"/>
        <item x="47"/>
        <item x="363"/>
        <item x="5"/>
        <item x="2"/>
        <item x="209"/>
        <item x="169"/>
        <item x="364"/>
        <item x="4"/>
        <item x="208"/>
        <item x="48"/>
        <item x="3"/>
        <item x="7"/>
        <item x="366"/>
        <item x="210"/>
        <item x="365"/>
        <item x="8"/>
        <item x="49"/>
        <item x="50"/>
        <item x="368"/>
        <item x="441"/>
        <item x="367"/>
        <item x="180"/>
        <item x="51"/>
        <item x="442"/>
        <item x="211"/>
        <item x="212"/>
        <item x="225"/>
        <item x="215"/>
        <item x="443"/>
        <item x="18"/>
        <item x="52"/>
        <item x="181"/>
        <item x="53"/>
        <item x="213"/>
        <item x="226"/>
        <item x="182"/>
        <item x="214"/>
        <item x="227"/>
        <item x="19"/>
        <item x="229"/>
        <item x="444"/>
        <item x="126"/>
        <item x="445"/>
        <item x="378"/>
        <item x="20"/>
        <item x="183"/>
        <item x="228"/>
        <item x="128"/>
        <item x="184"/>
        <item x="447"/>
        <item x="231"/>
        <item x="446"/>
        <item x="127"/>
        <item x="448"/>
        <item x="21"/>
        <item x="233"/>
        <item x="379"/>
        <item x="230"/>
        <item x="189"/>
        <item x="129"/>
        <item x="185"/>
        <item x="423"/>
        <item x="449"/>
        <item x="22"/>
        <item x="186"/>
        <item x="382"/>
        <item x="380"/>
        <item x="190"/>
        <item x="187"/>
        <item x="25"/>
        <item x="232"/>
        <item x="381"/>
        <item x="23"/>
        <item x="132"/>
        <item x="130"/>
        <item x="24"/>
        <item x="131"/>
        <item x="188"/>
        <item x="424"/>
        <item x="383"/>
        <item x="191"/>
        <item x="133"/>
        <item x="385"/>
        <item x="384"/>
        <item x="26"/>
        <item x="192"/>
        <item x="425"/>
        <item x="386"/>
        <item x="134"/>
        <item x="193"/>
        <item x="426"/>
        <item x="414"/>
        <item x="429"/>
        <item x="194"/>
        <item x="427"/>
        <item x="415"/>
        <item x="195"/>
        <item x="428"/>
        <item x="196"/>
        <item x="417"/>
        <item x="430"/>
        <item x="197"/>
        <item x="431"/>
        <item x="416"/>
        <item x="418"/>
        <item x="419"/>
        <item x="270"/>
        <item x="90"/>
        <item x="420"/>
        <item x="421"/>
        <item x="91"/>
        <item x="271"/>
        <item x="297"/>
        <item x="422"/>
        <item x="92"/>
        <item x="272"/>
        <item x="93"/>
        <item x="273"/>
        <item x="298"/>
        <item x="95"/>
        <item x="94"/>
        <item x="274"/>
        <item x="299"/>
        <item x="275"/>
        <item x="300"/>
        <item x="96"/>
        <item x="97"/>
        <item x="303"/>
        <item x="276"/>
        <item x="98"/>
        <item x="198"/>
        <item x="277"/>
        <item x="301"/>
        <item x="304"/>
        <item x="278"/>
        <item x="302"/>
        <item x="199"/>
        <item x="200"/>
        <item x="201"/>
        <item x="305"/>
        <item x="202"/>
        <item x="315"/>
        <item x="203"/>
        <item x="204"/>
        <item x="205"/>
        <item x="206"/>
        <item x="117"/>
        <item x="316"/>
        <item x="118"/>
        <item x="317"/>
        <item x="119"/>
        <item x="318"/>
        <item x="319"/>
        <item x="342"/>
        <item x="120"/>
        <item x="321"/>
        <item x="121"/>
        <item x="320"/>
        <item x="322"/>
        <item x="343"/>
        <item x="122"/>
        <item x="323"/>
        <item x="123"/>
        <item x="344"/>
        <item x="125"/>
        <item x="124"/>
        <item x="345"/>
        <item x="346"/>
        <item x="347"/>
        <item x="348"/>
        <item x="349"/>
        <item x="350"/>
        <item x="81"/>
        <item x="288"/>
        <item x="289"/>
        <item x="82"/>
        <item x="387"/>
        <item x="290"/>
        <item x="291"/>
        <item x="83"/>
        <item x="84"/>
        <item x="85"/>
        <item x="292"/>
        <item x="388"/>
        <item x="293"/>
        <item x="86"/>
        <item x="294"/>
        <item x="87"/>
        <item x="389"/>
        <item x="295"/>
        <item x="296"/>
        <item x="390"/>
        <item x="88"/>
        <item x="89"/>
        <item x="391"/>
        <item x="392"/>
        <item x="393"/>
        <item x="394"/>
        <item x="395"/>
        <item x="36"/>
        <item x="37"/>
        <item x="38"/>
        <item x="39"/>
        <item x="40"/>
        <item x="41"/>
        <item x="42"/>
        <item x="43"/>
        <item x="44"/>
        <item x="459"/>
        <item x="460"/>
        <item t="default"/>
      </items>
    </pivotField>
    <pivotField dataField="1" showAll="0"/>
    <pivotField showAll="0">
      <items count="462">
        <item x="454"/>
        <item x="450"/>
        <item x="10"/>
        <item x="73"/>
        <item x="9"/>
        <item x="11"/>
        <item x="74"/>
        <item x="14"/>
        <item x="12"/>
        <item x="410"/>
        <item x="452"/>
        <item x="457"/>
        <item x="75"/>
        <item x="451"/>
        <item x="456"/>
        <item x="455"/>
        <item x="72"/>
        <item x="76"/>
        <item x="409"/>
        <item x="453"/>
        <item x="13"/>
        <item x="412"/>
        <item x="406"/>
        <item x="77"/>
        <item x="458"/>
        <item x="408"/>
        <item x="15"/>
        <item x="78"/>
        <item x="79"/>
        <item x="405"/>
        <item x="307"/>
        <item x="313"/>
        <item x="407"/>
        <item x="16"/>
        <item x="80"/>
        <item x="17"/>
        <item x="375"/>
        <item x="311"/>
        <item x="306"/>
        <item x="374"/>
        <item x="413"/>
        <item x="411"/>
        <item x="310"/>
        <item x="309"/>
        <item x="312"/>
        <item x="308"/>
        <item x="370"/>
        <item x="373"/>
        <item x="314"/>
        <item x="376"/>
        <item x="372"/>
        <item x="377"/>
        <item x="371"/>
        <item x="369"/>
        <item x="63"/>
        <item x="64"/>
        <item x="242"/>
        <item x="65"/>
        <item x="66"/>
        <item x="238"/>
        <item x="234"/>
        <item x="239"/>
        <item x="67"/>
        <item x="236"/>
        <item x="235"/>
        <item x="237"/>
        <item x="68"/>
        <item x="69"/>
        <item x="353"/>
        <item x="352"/>
        <item x="354"/>
        <item x="70"/>
        <item x="240"/>
        <item x="351"/>
        <item x="355"/>
        <item x="241"/>
        <item x="356"/>
        <item x="71"/>
        <item x="357"/>
        <item x="358"/>
        <item x="359"/>
        <item x="263"/>
        <item x="262"/>
        <item x="261"/>
        <item x="267"/>
        <item x="264"/>
        <item x="266"/>
        <item x="265"/>
        <item x="99"/>
        <item x="171"/>
        <item x="100"/>
        <item x="172"/>
        <item x="268"/>
        <item x="173"/>
        <item x="174"/>
        <item x="101"/>
        <item x="269"/>
        <item x="102"/>
        <item x="175"/>
        <item x="178"/>
        <item x="103"/>
        <item x="177"/>
        <item x="179"/>
        <item x="176"/>
        <item x="108"/>
        <item x="113"/>
        <item x="109"/>
        <item x="114"/>
        <item x="104"/>
        <item x="110"/>
        <item x="111"/>
        <item x="105"/>
        <item x="112"/>
        <item x="116"/>
        <item x="115"/>
        <item x="106"/>
        <item x="107"/>
        <item x="249"/>
        <item x="438"/>
        <item x="248"/>
        <item x="246"/>
        <item x="247"/>
        <item x="245"/>
        <item x="244"/>
        <item x="243"/>
        <item x="251"/>
        <item x="435"/>
        <item x="440"/>
        <item x="437"/>
        <item x="436"/>
        <item x="434"/>
        <item x="250"/>
        <item x="432"/>
        <item x="433"/>
        <item x="439"/>
        <item x="280"/>
        <item x="279"/>
        <item x="281"/>
        <item x="282"/>
        <item x="285"/>
        <item x="283"/>
        <item x="284"/>
        <item x="286"/>
        <item x="287"/>
        <item x="252"/>
        <item x="398"/>
        <item x="396"/>
        <item x="397"/>
        <item x="253"/>
        <item x="224"/>
        <item x="254"/>
        <item x="399"/>
        <item x="255"/>
        <item x="401"/>
        <item x="400"/>
        <item x="256"/>
        <item x="402"/>
        <item x="257"/>
        <item x="403"/>
        <item x="148"/>
        <item x="218"/>
        <item x="404"/>
        <item x="221"/>
        <item x="145"/>
        <item x="146"/>
        <item x="217"/>
        <item x="32"/>
        <item x="219"/>
        <item x="144"/>
        <item x="258"/>
        <item x="149"/>
        <item x="222"/>
        <item x="223"/>
        <item x="147"/>
        <item x="220"/>
        <item x="34"/>
        <item x="151"/>
        <item x="150"/>
        <item x="140"/>
        <item x="152"/>
        <item x="259"/>
        <item x="216"/>
        <item x="143"/>
        <item x="260"/>
        <item x="142"/>
        <item x="30"/>
        <item x="29"/>
        <item x="33"/>
        <item x="31"/>
        <item x="28"/>
        <item x="27"/>
        <item x="137"/>
        <item x="139"/>
        <item x="136"/>
        <item x="141"/>
        <item x="35"/>
        <item x="135"/>
        <item x="138"/>
        <item x="54"/>
        <item x="55"/>
        <item x="56"/>
        <item x="57"/>
        <item x="326"/>
        <item x="58"/>
        <item x="333"/>
        <item x="59"/>
        <item x="336"/>
        <item x="325"/>
        <item x="60"/>
        <item x="324"/>
        <item x="334"/>
        <item x="61"/>
        <item x="335"/>
        <item x="329"/>
        <item x="331"/>
        <item x="328"/>
        <item x="332"/>
        <item x="327"/>
        <item x="62"/>
        <item x="337"/>
        <item x="330"/>
        <item x="338"/>
        <item x="154"/>
        <item x="339"/>
        <item x="155"/>
        <item x="158"/>
        <item x="157"/>
        <item x="153"/>
        <item x="161"/>
        <item x="156"/>
        <item x="163"/>
        <item x="165"/>
        <item x="166"/>
        <item x="162"/>
        <item x="46"/>
        <item x="45"/>
        <item x="160"/>
        <item x="164"/>
        <item x="341"/>
        <item x="159"/>
        <item x="340"/>
        <item x="360"/>
        <item x="47"/>
        <item x="362"/>
        <item x="48"/>
        <item x="361"/>
        <item x="168"/>
        <item x="167"/>
        <item x="170"/>
        <item x="49"/>
        <item x="6"/>
        <item x="50"/>
        <item x="363"/>
        <item x="5"/>
        <item x="0"/>
        <item x="1"/>
        <item x="364"/>
        <item x="169"/>
        <item x="2"/>
        <item x="4"/>
        <item x="51"/>
        <item x="3"/>
        <item x="7"/>
        <item x="209"/>
        <item x="210"/>
        <item x="365"/>
        <item x="366"/>
        <item x="52"/>
        <item x="207"/>
        <item x="8"/>
        <item x="208"/>
        <item x="215"/>
        <item x="212"/>
        <item x="53"/>
        <item x="213"/>
        <item x="367"/>
        <item x="180"/>
        <item x="181"/>
        <item x="368"/>
        <item x="182"/>
        <item x="211"/>
        <item x="214"/>
        <item x="443"/>
        <item x="183"/>
        <item x="442"/>
        <item x="441"/>
        <item x="184"/>
        <item x="445"/>
        <item x="444"/>
        <item x="447"/>
        <item x="446"/>
        <item x="185"/>
        <item x="448"/>
        <item x="229"/>
        <item x="449"/>
        <item x="186"/>
        <item x="227"/>
        <item x="226"/>
        <item x="225"/>
        <item x="231"/>
        <item x="187"/>
        <item x="228"/>
        <item x="378"/>
        <item x="423"/>
        <item x="128"/>
        <item x="233"/>
        <item x="379"/>
        <item x="230"/>
        <item x="188"/>
        <item x="424"/>
        <item x="382"/>
        <item x="381"/>
        <item x="129"/>
        <item x="132"/>
        <item x="380"/>
        <item x="232"/>
        <item x="425"/>
        <item x="126"/>
        <item x="190"/>
        <item x="130"/>
        <item x="131"/>
        <item x="127"/>
        <item x="189"/>
        <item x="191"/>
        <item x="426"/>
        <item x="383"/>
        <item x="192"/>
        <item x="133"/>
        <item x="384"/>
        <item x="385"/>
        <item x="19"/>
        <item x="427"/>
        <item x="193"/>
        <item x="20"/>
        <item x="18"/>
        <item x="429"/>
        <item x="194"/>
        <item x="386"/>
        <item x="195"/>
        <item x="134"/>
        <item x="21"/>
        <item x="428"/>
        <item x="415"/>
        <item x="22"/>
        <item x="417"/>
        <item x="196"/>
        <item x="23"/>
        <item x="430"/>
        <item x="197"/>
        <item x="414"/>
        <item x="416"/>
        <item x="431"/>
        <item x="25"/>
        <item x="24"/>
        <item x="419"/>
        <item x="418"/>
        <item x="420"/>
        <item x="26"/>
        <item x="421"/>
        <item x="422"/>
        <item x="91"/>
        <item x="92"/>
        <item x="90"/>
        <item x="93"/>
        <item x="271"/>
        <item x="270"/>
        <item x="95"/>
        <item x="272"/>
        <item x="94"/>
        <item x="273"/>
        <item x="297"/>
        <item x="274"/>
        <item x="96"/>
        <item x="298"/>
        <item x="275"/>
        <item x="97"/>
        <item x="299"/>
        <item x="276"/>
        <item x="300"/>
        <item x="98"/>
        <item x="277"/>
        <item x="303"/>
        <item x="301"/>
        <item x="278"/>
        <item x="198"/>
        <item x="304"/>
        <item x="199"/>
        <item x="200"/>
        <item x="302"/>
        <item x="201"/>
        <item x="202"/>
        <item x="203"/>
        <item x="204"/>
        <item x="205"/>
        <item x="206"/>
        <item x="305"/>
        <item x="319"/>
        <item x="315"/>
        <item x="316"/>
        <item x="317"/>
        <item x="321"/>
        <item x="318"/>
        <item x="320"/>
        <item x="119"/>
        <item x="118"/>
        <item x="322"/>
        <item x="121"/>
        <item x="122"/>
        <item x="120"/>
        <item x="323"/>
        <item x="117"/>
        <item x="123"/>
        <item x="124"/>
        <item x="125"/>
        <item x="344"/>
        <item x="343"/>
        <item x="342"/>
        <item x="345"/>
        <item x="346"/>
        <item x="348"/>
        <item x="347"/>
        <item x="349"/>
        <item x="350"/>
        <item x="289"/>
        <item x="290"/>
        <item x="291"/>
        <item x="288"/>
        <item x="292"/>
        <item x="293"/>
        <item x="294"/>
        <item x="295"/>
        <item x="296"/>
        <item x="82"/>
        <item x="81"/>
        <item x="83"/>
        <item x="388"/>
        <item x="84"/>
        <item x="85"/>
        <item x="387"/>
        <item x="389"/>
        <item x="390"/>
        <item x="86"/>
        <item x="391"/>
        <item x="87"/>
        <item x="393"/>
        <item x="392"/>
        <item x="394"/>
        <item x="88"/>
        <item x="395"/>
        <item x="89"/>
        <item x="37"/>
        <item x="36"/>
        <item x="38"/>
        <item x="39"/>
        <item x="40"/>
        <item x="41"/>
        <item x="42"/>
        <item x="43"/>
        <item x="44"/>
        <item x="459"/>
        <item x="460"/>
        <item t="default"/>
      </items>
    </pivotField>
    <pivotField dataField="1" showAll="0"/>
    <pivotField dataField="1" showAll="0"/>
    <pivotField dataField="1" showAll="0"/>
    <pivotField dataField="1" showAll="0">
      <items count="57">
        <item x="24"/>
        <item x="34"/>
        <item x="51"/>
        <item x="45"/>
        <item x="47"/>
        <item x="40"/>
        <item x="35"/>
        <item x="48"/>
        <item x="18"/>
        <item x="8"/>
        <item x="41"/>
        <item x="17"/>
        <item x="28"/>
        <item x="27"/>
        <item x="25"/>
        <item x="19"/>
        <item x="31"/>
        <item x="42"/>
        <item x="15"/>
        <item x="16"/>
        <item x="0"/>
        <item x="21"/>
        <item x="2"/>
        <item x="23"/>
        <item x="9"/>
        <item x="10"/>
        <item x="7"/>
        <item x="20"/>
        <item x="36"/>
        <item x="26"/>
        <item x="14"/>
        <item x="3"/>
        <item x="1"/>
        <item x="12"/>
        <item x="22"/>
        <item x="13"/>
        <item x="5"/>
        <item x="4"/>
        <item x="46"/>
        <item x="30"/>
        <item x="11"/>
        <item x="37"/>
        <item x="38"/>
        <item x="50"/>
        <item x="49"/>
        <item x="29"/>
        <item x="43"/>
        <item x="6"/>
        <item x="44"/>
        <item x="33"/>
        <item x="32"/>
        <item x="39"/>
        <item x="53"/>
        <item x="52"/>
        <item x="54"/>
        <item x="55"/>
        <item t="default"/>
      </items>
    </pivotField>
    <pivotField dataField="1" showAll="0"/>
    <pivotField dataField="1" showAll="0">
      <items count="62">
        <item x="55"/>
        <item x="56"/>
        <item x="45"/>
        <item x="46"/>
        <item x="50"/>
        <item x="49"/>
        <item x="33"/>
        <item x="48"/>
        <item x="47"/>
        <item x="40"/>
        <item x="19"/>
        <item x="0"/>
        <item x="10"/>
        <item x="38"/>
        <item x="6"/>
        <item x="3"/>
        <item x="9"/>
        <item x="5"/>
        <item x="2"/>
        <item x="7"/>
        <item x="29"/>
        <item x="18"/>
        <item x="41"/>
        <item x="11"/>
        <item x="15"/>
        <item x="1"/>
        <item x="8"/>
        <item x="17"/>
        <item x="12"/>
        <item x="28"/>
        <item x="20"/>
        <item x="4"/>
        <item x="14"/>
        <item x="44"/>
        <item x="36"/>
        <item x="16"/>
        <item x="23"/>
        <item x="13"/>
        <item x="30"/>
        <item x="27"/>
        <item x="31"/>
        <item x="25"/>
        <item x="34"/>
        <item x="37"/>
        <item x="43"/>
        <item x="51"/>
        <item x="35"/>
        <item x="53"/>
        <item x="42"/>
        <item x="39"/>
        <item x="54"/>
        <item x="22"/>
        <item x="32"/>
        <item x="52"/>
        <item x="26"/>
        <item x="58"/>
        <item x="57"/>
        <item x="24"/>
        <item x="21"/>
        <item x="59"/>
        <item x="60"/>
        <item t="default"/>
      </items>
    </pivotField>
    <pivotField dataField="1" showAll="0"/>
    <pivotField dataField="1" showAll="0">
      <items count="160">
        <item x="74"/>
        <item x="49"/>
        <item x="46"/>
        <item x="40"/>
        <item x="106"/>
        <item x="141"/>
        <item x="48"/>
        <item x="50"/>
        <item x="26"/>
        <item x="13"/>
        <item x="14"/>
        <item x="53"/>
        <item x="43"/>
        <item x="20"/>
        <item x="47"/>
        <item x="9"/>
        <item x="29"/>
        <item x="17"/>
        <item x="12"/>
        <item x="25"/>
        <item x="15"/>
        <item x="41"/>
        <item x="27"/>
        <item x="92"/>
        <item x="28"/>
        <item x="11"/>
        <item x="71"/>
        <item x="21"/>
        <item x="16"/>
        <item x="72"/>
        <item x="89"/>
        <item x="73"/>
        <item x="30"/>
        <item x="44"/>
        <item x="83"/>
        <item x="51"/>
        <item x="45"/>
        <item x="52"/>
        <item x="2"/>
        <item x="95"/>
        <item x="0"/>
        <item x="42"/>
        <item x="18"/>
        <item x="10"/>
        <item x="85"/>
        <item x="3"/>
        <item x="153"/>
        <item x="24"/>
        <item x="88"/>
        <item x="105"/>
        <item x="1"/>
        <item x="19"/>
        <item x="87"/>
        <item x="103"/>
        <item x="91"/>
        <item x="94"/>
        <item x="132"/>
        <item x="84"/>
        <item x="98"/>
        <item x="5"/>
        <item x="154"/>
        <item x="22"/>
        <item x="108"/>
        <item x="107"/>
        <item x="86"/>
        <item x="96"/>
        <item x="4"/>
        <item x="90"/>
        <item x="104"/>
        <item x="136"/>
        <item x="117"/>
        <item x="64"/>
        <item x="102"/>
        <item x="156"/>
        <item x="155"/>
        <item x="23"/>
        <item x="8"/>
        <item x="93"/>
        <item x="6"/>
        <item x="142"/>
        <item x="66"/>
        <item x="63"/>
        <item x="7"/>
        <item x="134"/>
        <item x="97"/>
        <item x="67"/>
        <item x="99"/>
        <item x="55"/>
        <item x="101"/>
        <item x="65"/>
        <item x="143"/>
        <item x="76"/>
        <item x="124"/>
        <item x="100"/>
        <item x="70"/>
        <item x="140"/>
        <item x="125"/>
        <item x="119"/>
        <item x="126"/>
        <item x="144"/>
        <item x="69"/>
        <item x="120"/>
        <item x="75"/>
        <item x="118"/>
        <item x="78"/>
        <item x="135"/>
        <item x="133"/>
        <item x="137"/>
        <item x="77"/>
        <item x="122"/>
        <item x="57"/>
        <item x="79"/>
        <item x="80"/>
        <item x="56"/>
        <item x="68"/>
        <item x="121"/>
        <item x="139"/>
        <item x="54"/>
        <item x="129"/>
        <item x="131"/>
        <item x="82"/>
        <item x="123"/>
        <item x="138"/>
        <item x="130"/>
        <item x="81"/>
        <item x="127"/>
        <item x="60"/>
        <item x="128"/>
        <item x="148"/>
        <item x="146"/>
        <item x="61"/>
        <item x="59"/>
        <item x="58"/>
        <item x="147"/>
        <item x="109"/>
        <item x="62"/>
        <item x="112"/>
        <item x="145"/>
        <item x="151"/>
        <item x="152"/>
        <item x="110"/>
        <item x="115"/>
        <item x="111"/>
        <item x="113"/>
        <item x="32"/>
        <item x="149"/>
        <item x="116"/>
        <item x="114"/>
        <item x="34"/>
        <item x="31"/>
        <item x="37"/>
        <item x="33"/>
        <item x="150"/>
        <item x="35"/>
        <item x="39"/>
        <item x="38"/>
        <item x="36"/>
        <item x="157"/>
        <item x="158"/>
        <item t="default"/>
      </items>
    </pivotField>
    <pivotField dataField="1" showAll="0">
      <items count="374">
        <item x="69"/>
        <item x="341"/>
        <item x="15"/>
        <item x="339"/>
        <item x="65"/>
        <item x="12"/>
        <item x="68"/>
        <item x="99"/>
        <item x="340"/>
        <item x="9"/>
        <item x="60"/>
        <item x="8"/>
        <item x="71"/>
        <item x="207"/>
        <item x="72"/>
        <item x="267"/>
        <item x="62"/>
        <item x="61"/>
        <item x="66"/>
        <item x="13"/>
        <item x="16"/>
        <item x="338"/>
        <item x="14"/>
        <item x="203"/>
        <item x="59"/>
        <item x="67"/>
        <item x="370"/>
        <item x="11"/>
        <item x="208"/>
        <item x="103"/>
        <item x="63"/>
        <item x="70"/>
        <item x="312"/>
        <item x="64"/>
        <item x="369"/>
        <item x="104"/>
        <item x="105"/>
        <item x="152"/>
        <item x="206"/>
        <item x="100"/>
        <item x="10"/>
        <item x="266"/>
        <item x="265"/>
        <item x="204"/>
        <item x="264"/>
        <item x="311"/>
        <item x="106"/>
        <item x="154"/>
        <item x="314"/>
        <item x="301"/>
        <item x="101"/>
        <item x="337"/>
        <item x="300"/>
        <item x="102"/>
        <item x="205"/>
        <item x="302"/>
        <item x="226"/>
        <item x="304"/>
        <item x="313"/>
        <item x="92"/>
        <item x="91"/>
        <item x="246"/>
        <item x="209"/>
        <item x="230"/>
        <item x="245"/>
        <item x="228"/>
        <item x="229"/>
        <item x="149"/>
        <item x="239"/>
        <item x="244"/>
        <item x="227"/>
        <item x="151"/>
        <item x="331"/>
        <item x="150"/>
        <item x="155"/>
        <item x="303"/>
        <item x="240"/>
        <item x="336"/>
        <item x="242"/>
        <item x="211"/>
        <item x="334"/>
        <item x="210"/>
        <item x="243"/>
        <item x="332"/>
        <item x="212"/>
        <item x="330"/>
        <item x="214"/>
        <item x="216"/>
        <item x="335"/>
        <item x="153"/>
        <item x="361"/>
        <item x="241"/>
        <item x="219"/>
        <item x="93"/>
        <item x="213"/>
        <item x="287"/>
        <item x="218"/>
        <item x="286"/>
        <item x="285"/>
        <item x="288"/>
        <item x="221"/>
        <item x="217"/>
        <item x="215"/>
        <item x="358"/>
        <item x="333"/>
        <item x="94"/>
        <item x="356"/>
        <item x="357"/>
        <item x="289"/>
        <item x="96"/>
        <item x="220"/>
        <item x="224"/>
        <item x="282"/>
        <item x="284"/>
        <item x="95"/>
        <item x="359"/>
        <item x="49"/>
        <item x="360"/>
        <item x="46"/>
        <item x="280"/>
        <item x="50"/>
        <item x="190"/>
        <item x="98"/>
        <item x="44"/>
        <item x="189"/>
        <item x="225"/>
        <item x="223"/>
        <item x="188"/>
        <item x="133"/>
        <item x="45"/>
        <item x="57"/>
        <item x="290"/>
        <item x="283"/>
        <item x="351"/>
        <item x="43"/>
        <item x="97"/>
        <item x="191"/>
        <item x="47"/>
        <item x="132"/>
        <item x="186"/>
        <item x="136"/>
        <item x="222"/>
        <item x="48"/>
        <item x="130"/>
        <item x="54"/>
        <item x="126"/>
        <item x="27"/>
        <item x="32"/>
        <item x="52"/>
        <item x="131"/>
        <item x="26"/>
        <item x="183"/>
        <item x="182"/>
        <item x="309"/>
        <item x="31"/>
        <item x="192"/>
        <item x="55"/>
        <item x="353"/>
        <item x="20"/>
        <item x="281"/>
        <item x="19"/>
        <item x="125"/>
        <item x="135"/>
        <item x="127"/>
        <item x="33"/>
        <item x="53"/>
        <item x="56"/>
        <item x="305"/>
        <item x="308"/>
        <item x="195"/>
        <item x="29"/>
        <item x="22"/>
        <item x="128"/>
        <item x="58"/>
        <item x="184"/>
        <item x="18"/>
        <item x="51"/>
        <item x="134"/>
        <item x="352"/>
        <item x="306"/>
        <item x="307"/>
        <item x="278"/>
        <item x="194"/>
        <item x="28"/>
        <item x="185"/>
        <item x="23"/>
        <item x="147"/>
        <item x="187"/>
        <item x="21"/>
        <item x="193"/>
        <item x="30"/>
        <item x="148"/>
        <item x="277"/>
        <item x="146"/>
        <item x="129"/>
        <item x="24"/>
        <item x="279"/>
        <item x="310"/>
        <item x="144"/>
        <item x="142"/>
        <item x="25"/>
        <item x="354"/>
        <item x="367"/>
        <item x="140"/>
        <item x="145"/>
        <item x="0"/>
        <item x="143"/>
        <item x="156"/>
        <item x="3"/>
        <item x="141"/>
        <item x="1"/>
        <item x="139"/>
        <item x="123"/>
        <item x="138"/>
        <item x="2"/>
        <item x="17"/>
        <item x="5"/>
        <item x="363"/>
        <item x="158"/>
        <item x="4"/>
        <item x="119"/>
        <item x="137"/>
        <item x="160"/>
        <item x="362"/>
        <item x="118"/>
        <item x="121"/>
        <item x="163"/>
        <item x="162"/>
        <item x="368"/>
        <item x="157"/>
        <item x="355"/>
        <item x="122"/>
        <item x="364"/>
        <item x="6"/>
        <item x="124"/>
        <item x="120"/>
        <item x="159"/>
        <item x="366"/>
        <item x="7"/>
        <item x="201"/>
        <item x="116"/>
        <item x="365"/>
        <item x="117"/>
        <item x="233"/>
        <item x="349"/>
        <item x="196"/>
        <item x="161"/>
        <item x="197"/>
        <item x="232"/>
        <item x="237"/>
        <item x="342"/>
        <item x="198"/>
        <item x="350"/>
        <item x="343"/>
        <item x="235"/>
        <item x="89"/>
        <item x="231"/>
        <item x="315"/>
        <item x="199"/>
        <item x="345"/>
        <item x="171"/>
        <item x="202"/>
        <item x="90"/>
        <item x="85"/>
        <item x="87"/>
        <item x="165"/>
        <item x="238"/>
        <item x="86"/>
        <item x="200"/>
        <item x="88"/>
        <item x="82"/>
        <item x="234"/>
        <item x="83"/>
        <item x="84"/>
        <item x="169"/>
        <item x="164"/>
        <item x="316"/>
        <item x="317"/>
        <item x="344"/>
        <item x="348"/>
        <item x="321"/>
        <item x="167"/>
        <item x="346"/>
        <item x="347"/>
        <item x="236"/>
        <item x="319"/>
        <item x="318"/>
        <item x="166"/>
        <item x="174"/>
        <item x="173"/>
        <item x="172"/>
        <item x="322"/>
        <item x="176"/>
        <item x="258"/>
        <item x="180"/>
        <item x="170"/>
        <item x="168"/>
        <item x="256"/>
        <item x="257"/>
        <item x="320"/>
        <item x="175"/>
        <item x="181"/>
        <item x="260"/>
        <item x="262"/>
        <item x="178"/>
        <item x="177"/>
        <item x="259"/>
        <item x="179"/>
        <item x="268"/>
        <item x="269"/>
        <item x="263"/>
        <item x="275"/>
        <item x="261"/>
        <item x="114"/>
        <item x="73"/>
        <item x="271"/>
        <item x="276"/>
        <item x="270"/>
        <item x="74"/>
        <item x="108"/>
        <item x="110"/>
        <item x="76"/>
        <item x="113"/>
        <item x="272"/>
        <item x="107"/>
        <item x="273"/>
        <item x="115"/>
        <item x="75"/>
        <item x="292"/>
        <item x="109"/>
        <item x="274"/>
        <item x="294"/>
        <item x="111"/>
        <item x="112"/>
        <item x="77"/>
        <item x="78"/>
        <item x="296"/>
        <item x="298"/>
        <item x="291"/>
        <item x="80"/>
        <item x="79"/>
        <item x="329"/>
        <item x="299"/>
        <item x="293"/>
        <item x="324"/>
        <item x="325"/>
        <item x="323"/>
        <item x="295"/>
        <item x="327"/>
        <item x="81"/>
        <item x="297"/>
        <item x="328"/>
        <item x="326"/>
        <item x="250"/>
        <item x="247"/>
        <item x="254"/>
        <item x="255"/>
        <item x="252"/>
        <item x="248"/>
        <item x="251"/>
        <item x="249"/>
        <item x="253"/>
        <item x="39"/>
        <item x="41"/>
        <item x="37"/>
        <item x="34"/>
        <item x="35"/>
        <item x="36"/>
        <item x="40"/>
        <item x="42"/>
        <item x="38"/>
        <item x="371"/>
        <item x="372"/>
        <item t="default"/>
      </items>
    </pivotField>
    <pivotField showAll="0"/>
    <pivotField showAll="0">
      <items count="386">
        <item x="71"/>
        <item x="348"/>
        <item x="10"/>
        <item x="347"/>
        <item x="269"/>
        <item x="211"/>
        <item x="68"/>
        <item x="16"/>
        <item x="349"/>
        <item x="380"/>
        <item x="209"/>
        <item x="63"/>
        <item x="73"/>
        <item x="9"/>
        <item x="317"/>
        <item x="70"/>
        <item x="62"/>
        <item x="266"/>
        <item x="14"/>
        <item x="69"/>
        <item x="214"/>
        <item x="13"/>
        <item x="61"/>
        <item x="212"/>
        <item x="346"/>
        <item x="12"/>
        <item x="268"/>
        <item x="213"/>
        <item x="74"/>
        <item x="60"/>
        <item x="17"/>
        <item x="15"/>
        <item x="64"/>
        <item x="382"/>
        <item x="350"/>
        <item x="151"/>
        <item x="103"/>
        <item x="319"/>
        <item x="381"/>
        <item x="72"/>
        <item x="267"/>
        <item x="158"/>
        <item x="65"/>
        <item x="11"/>
        <item x="314"/>
        <item x="316"/>
        <item x="105"/>
        <item x="156"/>
        <item x="101"/>
        <item x="66"/>
        <item x="104"/>
        <item x="154"/>
        <item x="67"/>
        <item x="210"/>
        <item x="315"/>
        <item x="236"/>
        <item x="248"/>
        <item x="102"/>
        <item x="345"/>
        <item x="234"/>
        <item x="215"/>
        <item x="232"/>
        <item x="233"/>
        <item x="92"/>
        <item x="307"/>
        <item x="318"/>
        <item x="337"/>
        <item x="305"/>
        <item x="93"/>
        <item x="155"/>
        <item x="339"/>
        <item x="247"/>
        <item x="338"/>
        <item x="152"/>
        <item x="306"/>
        <item x="340"/>
        <item x="216"/>
        <item x="220"/>
        <item x="344"/>
        <item x="235"/>
        <item x="217"/>
        <item x="342"/>
        <item x="371"/>
        <item x="244"/>
        <item x="94"/>
        <item x="245"/>
        <item x="157"/>
        <item x="218"/>
        <item x="153"/>
        <item x="290"/>
        <item x="222"/>
        <item x="246"/>
        <item x="369"/>
        <item x="343"/>
        <item x="225"/>
        <item x="226"/>
        <item x="219"/>
        <item x="289"/>
        <item x="223"/>
        <item x="367"/>
        <item x="292"/>
        <item x="341"/>
        <item x="221"/>
        <item x="228"/>
        <item x="224"/>
        <item x="288"/>
        <item x="293"/>
        <item x="368"/>
        <item x="95"/>
        <item x="230"/>
        <item x="294"/>
        <item x="97"/>
        <item x="366"/>
        <item x="287"/>
        <item x="227"/>
        <item x="286"/>
        <item x="52"/>
        <item x="282"/>
        <item x="96"/>
        <item x="291"/>
        <item x="127"/>
        <item x="46"/>
        <item x="370"/>
        <item x="195"/>
        <item x="48"/>
        <item x="99"/>
        <item x="231"/>
        <item x="191"/>
        <item x="133"/>
        <item x="58"/>
        <item x="193"/>
        <item x="49"/>
        <item x="129"/>
        <item x="134"/>
        <item x="229"/>
        <item x="295"/>
        <item x="47"/>
        <item x="128"/>
        <item x="194"/>
        <item x="45"/>
        <item x="55"/>
        <item x="51"/>
        <item x="98"/>
        <item x="50"/>
        <item x="131"/>
        <item x="360"/>
        <item x="54"/>
        <item x="284"/>
        <item x="189"/>
        <item x="28"/>
        <item x="56"/>
        <item x="34"/>
        <item x="184"/>
        <item x="32"/>
        <item x="27"/>
        <item x="359"/>
        <item x="33"/>
        <item x="100"/>
        <item x="122"/>
        <item x="126"/>
        <item x="311"/>
        <item x="20"/>
        <item x="149"/>
        <item x="362"/>
        <item x="185"/>
        <item x="313"/>
        <item x="283"/>
        <item x="21"/>
        <item x="23"/>
        <item x="132"/>
        <item x="35"/>
        <item x="310"/>
        <item x="130"/>
        <item x="123"/>
        <item x="199"/>
        <item x="285"/>
        <item x="148"/>
        <item x="53"/>
        <item x="57"/>
        <item x="308"/>
        <item x="187"/>
        <item x="196"/>
        <item x="30"/>
        <item x="59"/>
        <item x="150"/>
        <item x="124"/>
        <item x="186"/>
        <item x="192"/>
        <item x="19"/>
        <item x="280"/>
        <item x="147"/>
        <item x="361"/>
        <item x="309"/>
        <item x="29"/>
        <item x="24"/>
        <item x="31"/>
        <item x="190"/>
        <item x="197"/>
        <item x="198"/>
        <item x="188"/>
        <item x="364"/>
        <item x="146"/>
        <item x="22"/>
        <item x="279"/>
        <item x="145"/>
        <item x="25"/>
        <item x="143"/>
        <item x="125"/>
        <item x="26"/>
        <item x="281"/>
        <item x="141"/>
        <item x="312"/>
        <item x="363"/>
        <item x="379"/>
        <item x="138"/>
        <item x="7"/>
        <item x="0"/>
        <item x="144"/>
        <item x="159"/>
        <item x="3"/>
        <item x="142"/>
        <item x="139"/>
        <item x="2"/>
        <item x="137"/>
        <item x="136"/>
        <item x="1"/>
        <item x="160"/>
        <item x="18"/>
        <item x="116"/>
        <item x="117"/>
        <item x="140"/>
        <item x="4"/>
        <item x="135"/>
        <item x="373"/>
        <item x="5"/>
        <item x="162"/>
        <item x="372"/>
        <item x="377"/>
        <item x="119"/>
        <item x="165"/>
        <item x="164"/>
        <item x="365"/>
        <item x="120"/>
        <item x="374"/>
        <item x="375"/>
        <item x="121"/>
        <item x="6"/>
        <item x="161"/>
        <item x="378"/>
        <item x="118"/>
        <item x="238"/>
        <item x="8"/>
        <item x="207"/>
        <item x="115"/>
        <item x="376"/>
        <item x="114"/>
        <item x="201"/>
        <item x="357"/>
        <item x="163"/>
        <item x="202"/>
        <item x="352"/>
        <item x="239"/>
        <item x="351"/>
        <item x="240"/>
        <item x="242"/>
        <item x="358"/>
        <item x="203"/>
        <item x="90"/>
        <item x="205"/>
        <item x="237"/>
        <item x="173"/>
        <item x="320"/>
        <item x="208"/>
        <item x="200"/>
        <item x="353"/>
        <item x="167"/>
        <item x="91"/>
        <item x="86"/>
        <item x="89"/>
        <item x="88"/>
        <item x="204"/>
        <item x="87"/>
        <item x="166"/>
        <item x="243"/>
        <item x="85"/>
        <item x="206"/>
        <item x="171"/>
        <item x="84"/>
        <item x="356"/>
        <item x="321"/>
        <item x="322"/>
        <item x="326"/>
        <item x="169"/>
        <item x="324"/>
        <item x="241"/>
        <item x="354"/>
        <item x="355"/>
        <item x="323"/>
        <item x="168"/>
        <item x="176"/>
        <item x="327"/>
        <item x="174"/>
        <item x="175"/>
        <item x="178"/>
        <item x="260"/>
        <item x="182"/>
        <item x="172"/>
        <item x="170"/>
        <item x="258"/>
        <item x="259"/>
        <item x="325"/>
        <item x="183"/>
        <item x="177"/>
        <item x="263"/>
        <item x="264"/>
        <item x="180"/>
        <item x="181"/>
        <item x="262"/>
        <item x="261"/>
        <item x="179"/>
        <item x="271"/>
        <item x="270"/>
        <item x="265"/>
        <item x="277"/>
        <item x="112"/>
        <item x="75"/>
        <item x="278"/>
        <item x="272"/>
        <item x="273"/>
        <item x="76"/>
        <item x="107"/>
        <item x="111"/>
        <item x="78"/>
        <item x="109"/>
        <item x="106"/>
        <item x="274"/>
        <item x="108"/>
        <item x="113"/>
        <item x="275"/>
        <item x="77"/>
        <item x="276"/>
        <item x="297"/>
        <item x="299"/>
        <item x="110"/>
        <item x="79"/>
        <item x="80"/>
        <item x="303"/>
        <item x="301"/>
        <item x="296"/>
        <item x="82"/>
        <item x="336"/>
        <item x="335"/>
        <item x="81"/>
        <item x="298"/>
        <item x="304"/>
        <item x="331"/>
        <item x="330"/>
        <item x="329"/>
        <item x="300"/>
        <item x="328"/>
        <item x="83"/>
        <item x="333"/>
        <item x="334"/>
        <item x="332"/>
        <item x="302"/>
        <item x="252"/>
        <item x="249"/>
        <item x="256"/>
        <item x="257"/>
        <item x="254"/>
        <item x="250"/>
        <item x="253"/>
        <item x="255"/>
        <item x="251"/>
        <item x="41"/>
        <item x="43"/>
        <item x="39"/>
        <item x="36"/>
        <item x="37"/>
        <item x="38"/>
        <item x="42"/>
        <item x="44"/>
        <item x="40"/>
        <item x="383"/>
        <item x="384"/>
        <item t="default"/>
      </items>
    </pivotField>
    <pivotField dataField="1" showAll="0">
      <items count="392">
        <item x="64"/>
        <item x="73"/>
        <item x="13"/>
        <item x="385"/>
        <item x="224"/>
        <item x="286"/>
        <item x="69"/>
        <item x="71"/>
        <item x="221"/>
        <item x="11"/>
        <item x="225"/>
        <item x="15"/>
        <item x="384"/>
        <item x="62"/>
        <item x="10"/>
        <item x="76"/>
        <item x="162"/>
        <item x="72"/>
        <item x="223"/>
        <item x="226"/>
        <item x="284"/>
        <item x="387"/>
        <item x="75"/>
        <item x="320"/>
        <item x="12"/>
        <item x="263"/>
        <item x="70"/>
        <item x="388"/>
        <item x="14"/>
        <item x="104"/>
        <item x="9"/>
        <item x="383"/>
        <item x="65"/>
        <item x="285"/>
        <item x="357"/>
        <item x="245"/>
        <item x="108"/>
        <item x="165"/>
        <item x="323"/>
        <item x="16"/>
        <item x="66"/>
        <item x="63"/>
        <item x="331"/>
        <item x="74"/>
        <item x="321"/>
        <item x="283"/>
        <item x="332"/>
        <item x="282"/>
        <item x="109"/>
        <item x="67"/>
        <item x="333"/>
        <item x="319"/>
        <item x="169"/>
        <item x="247"/>
        <item x="324"/>
        <item x="317"/>
        <item x="96"/>
        <item x="167"/>
        <item x="330"/>
        <item x="386"/>
        <item x="242"/>
        <item x="105"/>
        <item x="222"/>
        <item x="107"/>
        <item x="170"/>
        <item x="318"/>
        <item x="95"/>
        <item x="261"/>
        <item x="166"/>
        <item x="61"/>
        <item x="68"/>
        <item x="262"/>
        <item x="352"/>
        <item x="163"/>
        <item x="243"/>
        <item x="106"/>
        <item x="257"/>
        <item x="246"/>
        <item x="258"/>
        <item x="354"/>
        <item x="227"/>
        <item x="353"/>
        <item x="302"/>
        <item x="259"/>
        <item x="322"/>
        <item x="168"/>
        <item x="97"/>
        <item x="260"/>
        <item x="230"/>
        <item x="235"/>
        <item x="244"/>
        <item x="229"/>
        <item x="236"/>
        <item x="164"/>
        <item x="228"/>
        <item x="303"/>
        <item x="233"/>
        <item x="232"/>
        <item x="356"/>
        <item x="231"/>
        <item x="374"/>
        <item x="372"/>
        <item x="301"/>
        <item x="370"/>
        <item x="98"/>
        <item x="100"/>
        <item x="371"/>
        <item x="306"/>
        <item x="234"/>
        <item x="238"/>
        <item x="355"/>
        <item x="307"/>
        <item x="299"/>
        <item x="237"/>
        <item x="373"/>
        <item x="51"/>
        <item x="305"/>
        <item x="45"/>
        <item x="300"/>
        <item x="135"/>
        <item x="369"/>
        <item x="99"/>
        <item x="143"/>
        <item x="240"/>
        <item x="60"/>
        <item x="102"/>
        <item x="52"/>
        <item x="48"/>
        <item x="56"/>
        <item x="47"/>
        <item x="304"/>
        <item x="204"/>
        <item x="205"/>
        <item x="144"/>
        <item x="202"/>
        <item x="138"/>
        <item x="50"/>
        <item x="54"/>
        <item x="241"/>
        <item x="137"/>
        <item x="27"/>
        <item x="133"/>
        <item x="101"/>
        <item x="200"/>
        <item x="196"/>
        <item x="57"/>
        <item x="206"/>
        <item x="136"/>
        <item x="32"/>
        <item x="49"/>
        <item x="26"/>
        <item x="239"/>
        <item x="46"/>
        <item x="44"/>
        <item x="141"/>
        <item x="33"/>
        <item x="103"/>
        <item x="297"/>
        <item x="139"/>
        <item x="134"/>
        <item x="160"/>
        <item x="55"/>
        <item x="203"/>
        <item x="129"/>
        <item x="34"/>
        <item x="365"/>
        <item x="29"/>
        <item x="130"/>
        <item x="31"/>
        <item x="19"/>
        <item x="327"/>
        <item x="140"/>
        <item x="325"/>
        <item x="142"/>
        <item x="59"/>
        <item x="159"/>
        <item x="53"/>
        <item x="329"/>
        <item x="20"/>
        <item x="199"/>
        <item x="128"/>
        <item x="198"/>
        <item x="298"/>
        <item x="131"/>
        <item x="22"/>
        <item x="201"/>
        <item x="211"/>
        <item x="58"/>
        <item x="207"/>
        <item x="28"/>
        <item x="208"/>
        <item x="161"/>
        <item x="30"/>
        <item x="209"/>
        <item x="210"/>
        <item x="18"/>
        <item x="197"/>
        <item x="23"/>
        <item x="367"/>
        <item x="326"/>
        <item x="156"/>
        <item x="154"/>
        <item x="25"/>
        <item x="295"/>
        <item x="366"/>
        <item x="158"/>
        <item x="132"/>
        <item x="328"/>
        <item x="296"/>
        <item x="21"/>
        <item x="24"/>
        <item x="146"/>
        <item x="155"/>
        <item x="121"/>
        <item x="381"/>
        <item x="152"/>
        <item x="3"/>
        <item x="157"/>
        <item x="148"/>
        <item x="0"/>
        <item x="172"/>
        <item x="149"/>
        <item x="126"/>
        <item x="2"/>
        <item x="153"/>
        <item x="151"/>
        <item x="375"/>
        <item x="122"/>
        <item x="147"/>
        <item x="145"/>
        <item x="174"/>
        <item x="171"/>
        <item x="1"/>
        <item x="377"/>
        <item x="7"/>
        <item x="368"/>
        <item x="379"/>
        <item x="175"/>
        <item x="178"/>
        <item x="5"/>
        <item x="17"/>
        <item x="4"/>
        <item x="177"/>
        <item x="376"/>
        <item x="173"/>
        <item x="382"/>
        <item x="125"/>
        <item x="124"/>
        <item x="150"/>
        <item x="380"/>
        <item x="127"/>
        <item x="6"/>
        <item x="123"/>
        <item x="119"/>
        <item x="219"/>
        <item x="249"/>
        <item x="120"/>
        <item x="378"/>
        <item x="214"/>
        <item x="251"/>
        <item x="213"/>
        <item x="363"/>
        <item x="358"/>
        <item x="176"/>
        <item x="8"/>
        <item x="250"/>
        <item x="253"/>
        <item x="180"/>
        <item x="186"/>
        <item x="255"/>
        <item x="364"/>
        <item x="248"/>
        <item x="220"/>
        <item x="215"/>
        <item x="334"/>
        <item x="216"/>
        <item x="212"/>
        <item x="359"/>
        <item x="179"/>
        <item x="218"/>
        <item x="87"/>
        <item x="93"/>
        <item x="217"/>
        <item x="94"/>
        <item x="335"/>
        <item x="337"/>
        <item x="182"/>
        <item x="252"/>
        <item x="362"/>
        <item x="89"/>
        <item x="254"/>
        <item x="256"/>
        <item x="360"/>
        <item x="184"/>
        <item x="336"/>
        <item x="92"/>
        <item x="86"/>
        <item x="88"/>
        <item x="90"/>
        <item x="181"/>
        <item x="189"/>
        <item x="91"/>
        <item x="361"/>
        <item x="187"/>
        <item x="185"/>
        <item x="341"/>
        <item x="338"/>
        <item x="339"/>
        <item x="275"/>
        <item x="191"/>
        <item x="342"/>
        <item x="188"/>
        <item x="183"/>
        <item x="194"/>
        <item x="273"/>
        <item x="274"/>
        <item x="340"/>
        <item x="195"/>
        <item x="190"/>
        <item x="276"/>
        <item x="193"/>
        <item x="192"/>
        <item x="277"/>
        <item x="280"/>
        <item x="278"/>
        <item x="288"/>
        <item x="287"/>
        <item x="293"/>
        <item x="281"/>
        <item x="279"/>
        <item x="111"/>
        <item x="117"/>
        <item x="78"/>
        <item x="290"/>
        <item x="289"/>
        <item x="294"/>
        <item x="80"/>
        <item x="77"/>
        <item x="309"/>
        <item x="116"/>
        <item x="110"/>
        <item x="311"/>
        <item x="112"/>
        <item x="113"/>
        <item x="291"/>
        <item x="118"/>
        <item x="114"/>
        <item x="79"/>
        <item x="315"/>
        <item x="115"/>
        <item x="292"/>
        <item x="308"/>
        <item x="313"/>
        <item x="81"/>
        <item x="82"/>
        <item x="83"/>
        <item x="84"/>
        <item x="316"/>
        <item x="310"/>
        <item x="350"/>
        <item x="351"/>
        <item x="312"/>
        <item x="346"/>
        <item x="314"/>
        <item x="345"/>
        <item x="344"/>
        <item x="85"/>
        <item x="349"/>
        <item x="343"/>
        <item x="347"/>
        <item x="348"/>
        <item x="267"/>
        <item x="264"/>
        <item x="272"/>
        <item x="271"/>
        <item x="265"/>
        <item x="269"/>
        <item x="268"/>
        <item x="270"/>
        <item x="266"/>
        <item x="38"/>
        <item x="36"/>
        <item x="42"/>
        <item x="40"/>
        <item x="41"/>
        <item x="37"/>
        <item x="43"/>
        <item x="35"/>
        <item x="39"/>
        <item x="389"/>
        <item x="390"/>
        <item t="default"/>
      </items>
    </pivotField>
    <pivotField showAll="0">
      <items count="462">
        <item x="39"/>
        <item x="391"/>
        <item x="42"/>
        <item x="41"/>
        <item x="38"/>
        <item x="44"/>
        <item x="395"/>
        <item x="40"/>
        <item x="37"/>
        <item x="36"/>
        <item x="389"/>
        <item x="43"/>
        <item x="393"/>
        <item x="387"/>
        <item x="392"/>
        <item x="390"/>
        <item x="394"/>
        <item x="388"/>
        <item x="292"/>
        <item x="289"/>
        <item x="296"/>
        <item x="291"/>
        <item x="288"/>
        <item x="293"/>
        <item x="89"/>
        <item x="88"/>
        <item x="295"/>
        <item x="86"/>
        <item x="85"/>
        <item x="81"/>
        <item x="344"/>
        <item x="82"/>
        <item x="119"/>
        <item x="294"/>
        <item x="290"/>
        <item x="321"/>
        <item x="83"/>
        <item x="316"/>
        <item x="349"/>
        <item x="87"/>
        <item x="123"/>
        <item x="84"/>
        <item x="122"/>
        <item x="345"/>
        <item x="121"/>
        <item x="124"/>
        <item x="118"/>
        <item x="117"/>
        <item x="346"/>
        <item x="96"/>
        <item x="322"/>
        <item x="323"/>
        <item x="347"/>
        <item x="204"/>
        <item x="92"/>
        <item x="315"/>
        <item x="91"/>
        <item x="350"/>
        <item x="416"/>
        <item x="342"/>
        <item x="297"/>
        <item x="317"/>
        <item x="125"/>
        <item x="120"/>
        <item x="305"/>
        <item x="94"/>
        <item x="97"/>
        <item x="304"/>
        <item x="90"/>
        <item x="298"/>
        <item x="276"/>
        <item x="415"/>
        <item x="343"/>
        <item x="274"/>
        <item x="128"/>
        <item x="300"/>
        <item x="302"/>
        <item x="420"/>
        <item x="206"/>
        <item x="319"/>
        <item x="98"/>
        <item x="318"/>
        <item x="320"/>
        <item x="301"/>
        <item x="199"/>
        <item x="348"/>
        <item x="93"/>
        <item x="95"/>
        <item x="299"/>
        <item x="275"/>
        <item x="273"/>
        <item x="383"/>
        <item x="271"/>
        <item x="203"/>
        <item x="18"/>
        <item x="26"/>
        <item x="23"/>
        <item x="189"/>
        <item x="270"/>
        <item x="303"/>
        <item x="272"/>
        <item x="414"/>
        <item x="20"/>
        <item x="201"/>
        <item x="426"/>
        <item x="202"/>
        <item x="431"/>
        <item x="129"/>
        <item x="127"/>
        <item x="198"/>
        <item x="418"/>
        <item x="200"/>
        <item x="419"/>
        <item x="205"/>
        <item x="134"/>
        <item x="430"/>
        <item x="386"/>
        <item x="277"/>
        <item x="190"/>
        <item x="226"/>
        <item x="422"/>
        <item x="421"/>
        <item x="379"/>
        <item x="428"/>
        <item x="278"/>
        <item x="132"/>
        <item x="423"/>
        <item x="417"/>
        <item x="385"/>
        <item x="180"/>
        <item x="427"/>
        <item x="446"/>
        <item x="19"/>
        <item x="24"/>
        <item x="25"/>
        <item x="230"/>
        <item x="429"/>
        <item x="183"/>
        <item x="194"/>
        <item x="184"/>
        <item x="381"/>
        <item x="196"/>
        <item x="207"/>
        <item x="214"/>
        <item x="225"/>
        <item x="425"/>
        <item x="380"/>
        <item x="46"/>
        <item x="192"/>
        <item x="22"/>
        <item x="131"/>
        <item x="21"/>
        <item x="186"/>
        <item x="459"/>
        <item x="188"/>
        <item x="444"/>
        <item x="378"/>
        <item x="126"/>
        <item x="162"/>
        <item x="447"/>
        <item x="7"/>
        <item x="133"/>
        <item x="193"/>
        <item x="382"/>
        <item x="227"/>
        <item x="233"/>
        <item x="130"/>
        <item x="185"/>
        <item x="182"/>
        <item x="187"/>
        <item x="197"/>
        <item x="2"/>
        <item x="232"/>
        <item x="164"/>
        <item x="52"/>
        <item x="3"/>
        <item x="397"/>
        <item x="53"/>
        <item x="445"/>
        <item x="191"/>
        <item x="213"/>
        <item x="441"/>
        <item x="424"/>
        <item x="51"/>
        <item x="228"/>
        <item x="443"/>
        <item x="384"/>
        <item x="363"/>
        <item x="327"/>
        <item x="195"/>
        <item x="181"/>
        <item x="209"/>
        <item x="448"/>
        <item x="168"/>
        <item x="361"/>
        <item x="442"/>
        <item x="45"/>
        <item x="0"/>
        <item x="231"/>
        <item x="229"/>
        <item x="208"/>
        <item x="48"/>
        <item x="47"/>
        <item x="210"/>
        <item x="364"/>
        <item x="399"/>
        <item x="153"/>
        <item x="4"/>
        <item x="400"/>
        <item x="211"/>
        <item x="449"/>
        <item x="336"/>
        <item x="368"/>
        <item x="365"/>
        <item x="212"/>
        <item x="50"/>
        <item x="367"/>
        <item x="49"/>
        <item x="170"/>
        <item x="169"/>
        <item x="157"/>
        <item x="159"/>
        <item x="155"/>
        <item x="339"/>
        <item x="1"/>
        <item x="360"/>
        <item x="154"/>
        <item x="163"/>
        <item x="325"/>
        <item x="166"/>
        <item x="362"/>
        <item x="324"/>
        <item x="165"/>
        <item x="6"/>
        <item x="158"/>
        <item x="58"/>
        <item x="398"/>
        <item x="401"/>
        <item x="215"/>
        <item x="329"/>
        <item x="156"/>
        <item x="335"/>
        <item x="396"/>
        <item x="167"/>
        <item x="403"/>
        <item x="161"/>
        <item x="160"/>
        <item x="144"/>
        <item x="5"/>
        <item x="54"/>
        <item x="333"/>
        <item x="338"/>
        <item x="8"/>
        <item x="152"/>
        <item x="252"/>
        <item x="404"/>
        <item x="219"/>
        <item x="57"/>
        <item x="328"/>
        <item x="55"/>
        <item x="366"/>
        <item x="61"/>
        <item x="253"/>
        <item x="217"/>
        <item x="331"/>
        <item x="341"/>
        <item x="56"/>
        <item x="326"/>
        <item x="142"/>
        <item x="334"/>
        <item x="31"/>
        <item x="402"/>
        <item x="27"/>
        <item x="330"/>
        <item x="332"/>
        <item x="260"/>
        <item x="259"/>
        <item x="220"/>
        <item x="33"/>
        <item x="149"/>
        <item x="221"/>
        <item x="257"/>
        <item x="216"/>
        <item x="147"/>
        <item x="145"/>
        <item x="150"/>
        <item x="28"/>
        <item x="35"/>
        <item x="337"/>
        <item x="29"/>
        <item x="60"/>
        <item x="62"/>
        <item x="222"/>
        <item x="138"/>
        <item x="151"/>
        <item x="218"/>
        <item x="59"/>
        <item x="30"/>
        <item x="146"/>
        <item x="148"/>
        <item x="140"/>
        <item x="256"/>
        <item x="137"/>
        <item x="135"/>
        <item x="139"/>
        <item x="340"/>
        <item x="254"/>
        <item x="279"/>
        <item x="255"/>
        <item x="141"/>
        <item x="34"/>
        <item x="281"/>
        <item x="224"/>
        <item x="32"/>
        <item x="136"/>
        <item x="287"/>
        <item x="258"/>
        <item x="223"/>
        <item x="251"/>
        <item x="111"/>
        <item x="143"/>
        <item x="243"/>
        <item x="248"/>
        <item x="244"/>
        <item x="283"/>
        <item x="245"/>
        <item x="113"/>
        <item x="284"/>
        <item x="285"/>
        <item x="280"/>
        <item x="101"/>
        <item x="110"/>
        <item x="247"/>
        <item x="437"/>
        <item x="439"/>
        <item x="249"/>
        <item x="109"/>
        <item x="112"/>
        <item x="114"/>
        <item x="116"/>
        <item x="108"/>
        <item x="246"/>
        <item x="250"/>
        <item x="434"/>
        <item x="107"/>
        <item x="282"/>
        <item x="432"/>
        <item x="440"/>
        <item x="286"/>
        <item x="106"/>
        <item x="115"/>
        <item x="435"/>
        <item x="102"/>
        <item x="433"/>
        <item x="104"/>
        <item x="263"/>
        <item x="438"/>
        <item x="268"/>
        <item x="264"/>
        <item x="99"/>
        <item x="269"/>
        <item x="237"/>
        <item x="105"/>
        <item x="234"/>
        <item x="178"/>
        <item x="171"/>
        <item x="100"/>
        <item x="436"/>
        <item x="238"/>
        <item x="351"/>
        <item x="179"/>
        <item x="261"/>
        <item x="103"/>
        <item x="175"/>
        <item x="262"/>
        <item x="177"/>
        <item x="265"/>
        <item x="267"/>
        <item x="66"/>
        <item x="373"/>
        <item x="176"/>
        <item x="354"/>
        <item x="241"/>
        <item x="266"/>
        <item x="64"/>
        <item x="172"/>
        <item x="355"/>
        <item x="10"/>
        <item x="239"/>
        <item x="242"/>
        <item x="377"/>
        <item x="314"/>
        <item x="353"/>
        <item x="174"/>
        <item x="357"/>
        <item x="12"/>
        <item x="63"/>
        <item x="356"/>
        <item x="173"/>
        <item x="352"/>
        <item x="69"/>
        <item x="65"/>
        <item x="11"/>
        <item x="235"/>
        <item x="9"/>
        <item x="371"/>
        <item x="240"/>
        <item x="68"/>
        <item x="236"/>
        <item x="452"/>
        <item x="376"/>
        <item x="67"/>
        <item x="369"/>
        <item x="14"/>
        <item x="370"/>
        <item x="17"/>
        <item x="359"/>
        <item x="15"/>
        <item x="451"/>
        <item x="312"/>
        <item x="71"/>
        <item x="16"/>
        <item x="450"/>
        <item x="70"/>
        <item x="454"/>
        <item x="13"/>
        <item x="358"/>
        <item x="309"/>
        <item x="311"/>
        <item x="79"/>
        <item x="74"/>
        <item x="372"/>
        <item x="308"/>
        <item x="76"/>
        <item x="78"/>
        <item x="306"/>
        <item x="80"/>
        <item x="453"/>
        <item x="458"/>
        <item x="374"/>
        <item x="77"/>
        <item x="455"/>
        <item x="310"/>
        <item x="313"/>
        <item x="72"/>
        <item x="375"/>
        <item x="407"/>
        <item x="307"/>
        <item x="73"/>
        <item x="405"/>
        <item x="409"/>
        <item x="457"/>
        <item x="413"/>
        <item x="75"/>
        <item x="408"/>
        <item x="411"/>
        <item x="406"/>
        <item x="456"/>
        <item x="410"/>
        <item x="412"/>
        <item x="46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54">
        <item n="Alabama" sd="0" x="2"/>
        <item n="Alaska" sd="0" x="3"/>
        <item n="Arizona" sd="0" x="4"/>
        <item n="Arkansas" sd="0" x="5"/>
        <item n="California" sd="0" x="6"/>
        <item n="Colorado" sd="0" x="7"/>
        <item n="Connecticut" sd="0" x="8"/>
        <item n="Delaware" sd="0" x="9"/>
        <item n="District of Columbia" sd="0" x="10"/>
        <item n="Florida" sd="0" x="11"/>
        <item n="Georgia" sd="0" x="12"/>
        <item h="1" sd="0" x="0"/>
        <item n="Hawaii" sd="0" x="13"/>
        <item n="Idaho" sd="0" x="14"/>
        <item n="Illinois" sd="0" x="15"/>
        <item n="Indiana" sd="0" x="16"/>
        <item n="Iowa" sd="0" x="17"/>
        <item n="Kansas" sd="0" x="18"/>
        <item n="Kentucky" sd="0" x="19"/>
        <item n="Louisiana" sd="0" x="20"/>
        <item n="Maine" sd="0" x="21"/>
        <item n="Maryland" sd="0" x="22"/>
        <item n="Massachusetts" sd="0" x="23"/>
        <item n="Michigan" sd="0" x="24"/>
        <item n="Minnesota" sd="0" x="25"/>
        <item n="Mississippi" sd="0" x="26"/>
        <item n="Missouri" sd="0" x="27"/>
        <item n="Montana" sd="0" x="28"/>
        <item n="Nebraska" sd="0" x="29"/>
        <item n="Nevada" sd="0" x="30"/>
        <item n="New Hampshire" sd="0" x="31"/>
        <item n="New Jersey" sd="0" x="32"/>
        <item n="New Mexico" sd="0" x="33"/>
        <item n="New York" sd="0" x="34"/>
        <item n="North Carolina" sd="0" x="35"/>
        <item n="North Dakota" sd="0" x="36"/>
        <item n="Ohio" sd="0" x="37"/>
        <item n="Oklahoma" sd="0" x="38"/>
        <item n="Oregon" sd="0" x="39"/>
        <item n="Pennsylvania" sd="0" x="40"/>
        <item n="Rhode Island" sd="0" x="41"/>
        <item n="South Carolina" sd="0" x="42"/>
        <item n="South Dakota" sd="0" x="43"/>
        <item n="Tennessee" sd="0" x="44"/>
        <item n="Texas" sd="0" x="45"/>
        <item n="Utah" sd="0" x="46"/>
        <item n="Vermont" sd="0" x="47"/>
        <item n="Virginia" sd="0" x="48"/>
        <item n="Washington" sd="0" x="49"/>
        <item n="West Virginia" sd="0" x="50"/>
        <item n="Wisconsin" sd="0" x="51"/>
        <item n="Wyoming" sd="0" x="52"/>
        <item h="1" sd="0" x="1"/>
        <item t="default" sd="0"/>
      </items>
    </pivotField>
  </pivotFields>
  <rowFields count="2">
    <field x="32"/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dataFields count="18">
    <dataField name="Sum of Under 5 years" fld="1" baseField="0" baseItem="0" numFmtId="1"/>
    <dataField name="Sum of 5 - 14 years" fld="2" baseField="0" baseItem="0" numFmtId="1"/>
    <dataField name="Sum of 15 - 24 years" fld="3" baseField="0" baseItem="0" numFmtId="1"/>
    <dataField name="Sum of 25 - 34 years" fld="4" baseField="0" baseItem="0" numFmtId="1"/>
    <dataField name="Sum of 35 - 44 years" fld="5" baseField="0" baseItem="0" numFmtId="1"/>
    <dataField name="Sum of 45 - 54 years" fld="6" baseField="0" baseItem="0" numFmtId="1"/>
    <dataField name="Sum of 55 - 64 years" fld="7" baseField="0" baseItem="0" numFmtId="1"/>
    <dataField name="Sum of Over 65 years" fld="8" baseField="0" baseItem="0" numFmtId="1"/>
    <dataField name="Sum of Total Population" fld="10" baseField="0" baseItem="0" numFmtId="1"/>
    <dataField name="Sum of Under 5 years2" fld="11" baseField="0" baseItem="0"/>
    <dataField name="Sum of 5 - 14 years2" fld="12" baseField="0" baseItem="0"/>
    <dataField name="Sum of 15 - 24 years2" fld="13" baseField="0" baseItem="0"/>
    <dataField name="Sum of 25 - 34 years2" fld="14" baseField="0" baseItem="0"/>
    <dataField name="Sum of 35 - 44 years2" fld="15" baseField="0" baseItem="0"/>
    <dataField name="Sum of 45 - 54 years2" fld="16" baseField="0" baseItem="0"/>
    <dataField name="Sum of 55 - 64 years2" fld="17" baseField="0" baseItem="0"/>
    <dataField name="Sum of Over 65 years2" fld="18" baseField="0" baseItem="0"/>
    <dataField name="Sum of Total Deaths" fld="21" baseField="0" baseItem="0"/>
  </dataFields>
  <formats count="1">
    <format dxfId="21">
      <pivotArea outline="0" collapsedLevelsAreSubtotals="1" fieldPosition="0">
        <references count="1">
          <reference field="4294967294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0E81D1-C691-F14E-AC48-A2DCFA95D092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3:D463" firstHeaderRow="0" firstDataRow="1" firstDataCol="2"/>
  <pivotFields count="34">
    <pivotField compact="0" outline="0" showAll="0" defaultSubtotal="0">
      <items count="4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459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</items>
    </pivotField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51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axis="axisRow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h="1" x="9"/>
      </items>
    </pivotField>
    <pivotField compact="0" numFmtId="1" outline="0" showAll="0" defaultSubtotal="0">
      <items count="460">
        <item x="412"/>
        <item x="410"/>
        <item x="409"/>
        <item x="413"/>
        <item x="406"/>
        <item x="408"/>
        <item x="411"/>
        <item x="73"/>
        <item x="457"/>
        <item x="407"/>
        <item x="405"/>
        <item x="456"/>
        <item x="74"/>
        <item x="454"/>
        <item x="458"/>
        <item x="75"/>
        <item x="451"/>
        <item x="450"/>
        <item x="307"/>
        <item x="72"/>
        <item x="455"/>
        <item x="76"/>
        <item x="453"/>
        <item x="77"/>
        <item x="452"/>
        <item x="306"/>
        <item x="313"/>
        <item x="375"/>
        <item x="78"/>
        <item x="374"/>
        <item x="310"/>
        <item x="309"/>
        <item x="308"/>
        <item x="79"/>
        <item x="311"/>
        <item x="312"/>
        <item x="80"/>
        <item x="14"/>
        <item x="314"/>
        <item x="373"/>
        <item x="242"/>
        <item x="377"/>
        <item x="11"/>
        <item x="12"/>
        <item x="376"/>
        <item x="15"/>
        <item x="370"/>
        <item x="10"/>
        <item x="16"/>
        <item x="17"/>
        <item x="372"/>
        <item x="13"/>
        <item x="9"/>
        <item x="238"/>
        <item x="239"/>
        <item x="359"/>
        <item x="358"/>
        <item x="71"/>
        <item x="356"/>
        <item x="237"/>
        <item x="371"/>
        <item x="369"/>
        <item x="69"/>
        <item x="70"/>
        <item x="65"/>
        <item x="64"/>
        <item x="68"/>
        <item x="67"/>
        <item x="66"/>
        <item x="240"/>
        <item x="355"/>
        <item x="236"/>
        <item x="357"/>
        <item x="354"/>
        <item x="241"/>
        <item x="235"/>
        <item x="353"/>
        <item x="63"/>
        <item x="234"/>
        <item x="352"/>
        <item x="179"/>
        <item x="351"/>
        <item x="178"/>
        <item x="267"/>
        <item x="266"/>
        <item x="268"/>
        <item x="177"/>
        <item x="269"/>
        <item x="176"/>
        <item x="175"/>
        <item x="174"/>
        <item x="265"/>
        <item x="264"/>
        <item x="263"/>
        <item x="172"/>
        <item x="173"/>
        <item x="171"/>
        <item x="262"/>
        <item x="261"/>
        <item x="440"/>
        <item x="100"/>
        <item x="99"/>
        <item x="101"/>
        <item x="438"/>
        <item x="102"/>
        <item x="103"/>
        <item x="104"/>
        <item x="107"/>
        <item x="105"/>
        <item x="106"/>
        <item x="437"/>
        <item x="435"/>
        <item x="439"/>
        <item x="436"/>
        <item x="434"/>
        <item x="116"/>
        <item x="433"/>
        <item x="432"/>
        <item x="115"/>
        <item x="113"/>
        <item x="114"/>
        <item x="249"/>
        <item x="112"/>
        <item x="109"/>
        <item x="111"/>
        <item x="248"/>
        <item x="110"/>
        <item x="108"/>
        <item x="251"/>
        <item x="246"/>
        <item x="247"/>
        <item x="245"/>
        <item x="250"/>
        <item x="244"/>
        <item x="286"/>
        <item x="243"/>
        <item x="285"/>
        <item x="287"/>
        <item x="284"/>
        <item x="283"/>
        <item x="282"/>
        <item x="280"/>
        <item x="281"/>
        <item x="279"/>
        <item x="224"/>
        <item x="143"/>
        <item x="34"/>
        <item x="32"/>
        <item x="142"/>
        <item x="223"/>
        <item x="140"/>
        <item x="260"/>
        <item x="257"/>
        <item x="259"/>
        <item x="258"/>
        <item x="33"/>
        <item x="221"/>
        <item x="35"/>
        <item x="222"/>
        <item x="141"/>
        <item x="256"/>
        <item x="152"/>
        <item x="255"/>
        <item x="139"/>
        <item x="62"/>
        <item x="137"/>
        <item x="151"/>
        <item x="31"/>
        <item x="61"/>
        <item x="253"/>
        <item x="30"/>
        <item x="254"/>
        <item x="148"/>
        <item x="136"/>
        <item x="150"/>
        <item x="149"/>
        <item x="60"/>
        <item x="29"/>
        <item x="145"/>
        <item x="138"/>
        <item x="28"/>
        <item x="59"/>
        <item x="146"/>
        <item x="218"/>
        <item x="135"/>
        <item x="220"/>
        <item x="252"/>
        <item x="219"/>
        <item x="58"/>
        <item x="144"/>
        <item x="147"/>
        <item x="27"/>
        <item x="57"/>
        <item x="217"/>
        <item x="56"/>
        <item x="55"/>
        <item x="54"/>
        <item x="216"/>
        <item x="339"/>
        <item x="338"/>
        <item x="341"/>
        <item x="336"/>
        <item x="337"/>
        <item x="340"/>
        <item x="335"/>
        <item x="334"/>
        <item x="333"/>
        <item x="161"/>
        <item x="332"/>
        <item x="404"/>
        <item x="331"/>
        <item x="326"/>
        <item x="403"/>
        <item x="400"/>
        <item x="401"/>
        <item x="402"/>
        <item x="329"/>
        <item x="398"/>
        <item x="330"/>
        <item x="160"/>
        <item x="325"/>
        <item x="328"/>
        <item x="397"/>
        <item x="158"/>
        <item x="327"/>
        <item x="396"/>
        <item x="324"/>
        <item x="399"/>
        <item x="159"/>
        <item x="157"/>
        <item x="154"/>
        <item x="155"/>
        <item x="6"/>
        <item x="156"/>
        <item x="7"/>
        <item x="8"/>
        <item x="5"/>
        <item x="366"/>
        <item x="368"/>
        <item x="153"/>
        <item x="362"/>
        <item x="367"/>
        <item x="365"/>
        <item x="170"/>
        <item x="364"/>
        <item x="4"/>
        <item x="169"/>
        <item x="361"/>
        <item x="363"/>
        <item x="168"/>
        <item x="166"/>
        <item x="360"/>
        <item x="167"/>
        <item x="165"/>
        <item x="1"/>
        <item x="2"/>
        <item x="3"/>
        <item x="163"/>
        <item x="0"/>
        <item x="164"/>
        <item x="162"/>
        <item x="215"/>
        <item x="449"/>
        <item x="53"/>
        <item x="448"/>
        <item x="447"/>
        <item x="52"/>
        <item x="50"/>
        <item x="51"/>
        <item x="48"/>
        <item x="213"/>
        <item x="214"/>
        <item x="210"/>
        <item x="446"/>
        <item x="211"/>
        <item x="49"/>
        <item x="46"/>
        <item x="212"/>
        <item x="209"/>
        <item x="445"/>
        <item x="47"/>
        <item x="443"/>
        <item x="233"/>
        <item x="444"/>
        <item x="442"/>
        <item x="231"/>
        <item x="45"/>
        <item x="208"/>
        <item x="229"/>
        <item x="207"/>
        <item x="232"/>
        <item x="441"/>
        <item x="197"/>
        <item x="182"/>
        <item x="187"/>
        <item x="188"/>
        <item x="196"/>
        <item x="195"/>
        <item x="230"/>
        <item x="184"/>
        <item x="194"/>
        <item x="193"/>
        <item x="181"/>
        <item x="183"/>
        <item x="185"/>
        <item x="191"/>
        <item x="192"/>
        <item x="190"/>
        <item x="186"/>
        <item x="228"/>
        <item x="227"/>
        <item x="226"/>
        <item x="180"/>
        <item x="382"/>
        <item x="385"/>
        <item x="189"/>
        <item x="383"/>
        <item x="384"/>
        <item x="225"/>
        <item x="386"/>
        <item x="132"/>
        <item x="381"/>
        <item x="379"/>
        <item x="133"/>
        <item x="380"/>
        <item x="131"/>
        <item x="378"/>
        <item x="134"/>
        <item x="129"/>
        <item x="128"/>
        <item x="130"/>
        <item x="24"/>
        <item x="429"/>
        <item x="424"/>
        <item x="25"/>
        <item x="26"/>
        <item x="425"/>
        <item x="423"/>
        <item x="431"/>
        <item x="127"/>
        <item x="426"/>
        <item x="23"/>
        <item x="427"/>
        <item x="430"/>
        <item x="126"/>
        <item x="428"/>
        <item x="22"/>
        <item x="20"/>
        <item x="21"/>
        <item x="19"/>
        <item x="417"/>
        <item x="419"/>
        <item x="415"/>
        <item x="418"/>
        <item x="421"/>
        <item x="422"/>
        <item x="420"/>
        <item x="416"/>
        <item x="18"/>
        <item x="414"/>
        <item x="277"/>
        <item x="278"/>
        <item x="276"/>
        <item x="275"/>
        <item x="274"/>
        <item x="273"/>
        <item x="272"/>
        <item x="271"/>
        <item x="206"/>
        <item x="205"/>
        <item x="270"/>
        <item x="204"/>
        <item x="303"/>
        <item x="203"/>
        <item x="202"/>
        <item x="304"/>
        <item x="201"/>
        <item x="305"/>
        <item x="200"/>
        <item x="302"/>
        <item x="199"/>
        <item x="300"/>
        <item x="301"/>
        <item x="98"/>
        <item x="299"/>
        <item x="298"/>
        <item x="297"/>
        <item x="198"/>
        <item x="97"/>
        <item x="96"/>
        <item x="95"/>
        <item x="321"/>
        <item x="94"/>
        <item x="93"/>
        <item x="323"/>
        <item x="322"/>
        <item x="92"/>
        <item x="319"/>
        <item x="91"/>
        <item x="320"/>
        <item x="348"/>
        <item x="318"/>
        <item x="347"/>
        <item x="350"/>
        <item x="349"/>
        <item x="346"/>
        <item x="317"/>
        <item x="344"/>
        <item x="316"/>
        <item x="345"/>
        <item x="343"/>
        <item x="90"/>
        <item x="315"/>
        <item x="342"/>
        <item x="125"/>
        <item x="124"/>
        <item x="123"/>
        <item x="122"/>
        <item x="121"/>
        <item x="120"/>
        <item x="119"/>
        <item x="118"/>
        <item x="117"/>
        <item x="85"/>
        <item x="84"/>
        <item x="87"/>
        <item x="86"/>
        <item x="83"/>
        <item x="82"/>
        <item x="88"/>
        <item x="89"/>
        <item x="81"/>
        <item x="291"/>
        <item x="290"/>
        <item x="289"/>
        <item x="292"/>
        <item x="293"/>
        <item x="295"/>
        <item x="294"/>
        <item x="296"/>
        <item x="288"/>
        <item x="393"/>
        <item x="388"/>
        <item x="390"/>
        <item x="394"/>
        <item x="392"/>
        <item x="391"/>
        <item x="389"/>
        <item x="395"/>
        <item x="387"/>
        <item x="44"/>
        <item x="43"/>
        <item x="42"/>
        <item x="40"/>
        <item x="41"/>
        <item x="37"/>
        <item x="39"/>
        <item x="38"/>
        <item x="36"/>
        <item x="459"/>
      </items>
    </pivotField>
    <pivotField compact="0" numFmtId="1" outline="0" showAll="0" defaultSubtotal="0"/>
    <pivotField compact="0" numFmtId="1" outline="0" showAll="0" defaultSubtotal="0"/>
    <pivotField compact="0" numFmtId="1" outline="0" showAll="0" defaultSubtotal="0"/>
    <pivotField compact="0" numFmtId="1" outline="0" showAll="0" defaultSubtotal="0"/>
    <pivotField compact="0" numFmtId="1" outline="0" showAll="0" defaultSubtotal="0"/>
    <pivotField compact="0" numFmtId="1" outline="0" showAll="0" defaultSubtotal="0"/>
    <pivotField compact="0" numFmtId="1" outline="0" showAll="0" defaultSubtotal="0"/>
    <pivotField compact="0" numFmtId="1" outline="0" showAll="0" defaultSubtotal="0">
      <items count="460">
        <item x="454"/>
        <item x="450"/>
        <item x="10"/>
        <item x="73"/>
        <item x="9"/>
        <item x="11"/>
        <item x="74"/>
        <item x="14"/>
        <item x="12"/>
        <item x="410"/>
        <item x="452"/>
        <item x="457"/>
        <item x="75"/>
        <item x="451"/>
        <item x="456"/>
        <item x="455"/>
        <item x="72"/>
        <item x="76"/>
        <item x="409"/>
        <item x="453"/>
        <item x="13"/>
        <item x="412"/>
        <item x="406"/>
        <item x="77"/>
        <item x="458"/>
        <item x="408"/>
        <item x="15"/>
        <item x="78"/>
        <item x="79"/>
        <item x="405"/>
        <item x="307"/>
        <item x="313"/>
        <item x="407"/>
        <item x="16"/>
        <item x="80"/>
        <item x="17"/>
        <item x="375"/>
        <item x="311"/>
        <item x="306"/>
        <item x="374"/>
        <item x="413"/>
        <item x="411"/>
        <item x="310"/>
        <item x="309"/>
        <item x="312"/>
        <item x="308"/>
        <item x="370"/>
        <item x="373"/>
        <item x="314"/>
        <item x="376"/>
        <item x="372"/>
        <item x="377"/>
        <item x="371"/>
        <item x="369"/>
        <item x="63"/>
        <item x="64"/>
        <item x="242"/>
        <item x="65"/>
        <item x="66"/>
        <item x="238"/>
        <item x="234"/>
        <item x="239"/>
        <item x="67"/>
        <item x="236"/>
        <item x="235"/>
        <item x="237"/>
        <item x="68"/>
        <item x="69"/>
        <item x="353"/>
        <item x="352"/>
        <item x="354"/>
        <item x="70"/>
        <item x="240"/>
        <item x="351"/>
        <item x="355"/>
        <item x="241"/>
        <item x="356"/>
        <item x="71"/>
        <item x="357"/>
        <item x="358"/>
        <item x="359"/>
        <item x="263"/>
        <item x="262"/>
        <item x="261"/>
        <item x="267"/>
        <item x="264"/>
        <item x="266"/>
        <item x="265"/>
        <item x="99"/>
        <item x="171"/>
        <item x="100"/>
        <item x="172"/>
        <item x="268"/>
        <item x="173"/>
        <item x="174"/>
        <item x="101"/>
        <item x="269"/>
        <item x="102"/>
        <item x="175"/>
        <item x="178"/>
        <item x="103"/>
        <item x="177"/>
        <item x="179"/>
        <item x="176"/>
        <item x="108"/>
        <item x="113"/>
        <item x="109"/>
        <item x="114"/>
        <item x="104"/>
        <item x="110"/>
        <item x="111"/>
        <item x="105"/>
        <item x="112"/>
        <item x="116"/>
        <item x="115"/>
        <item x="106"/>
        <item x="107"/>
        <item x="249"/>
        <item x="438"/>
        <item x="248"/>
        <item x="246"/>
        <item x="247"/>
        <item x="245"/>
        <item x="244"/>
        <item x="243"/>
        <item x="251"/>
        <item x="435"/>
        <item x="440"/>
        <item x="437"/>
        <item x="436"/>
        <item x="434"/>
        <item x="250"/>
        <item x="432"/>
        <item x="433"/>
        <item x="439"/>
        <item x="280"/>
        <item x="279"/>
        <item x="281"/>
        <item x="282"/>
        <item x="285"/>
        <item x="283"/>
        <item x="284"/>
        <item x="286"/>
        <item x="287"/>
        <item x="252"/>
        <item x="398"/>
        <item x="396"/>
        <item x="397"/>
        <item x="253"/>
        <item x="224"/>
        <item x="254"/>
        <item x="399"/>
        <item x="255"/>
        <item x="401"/>
        <item x="400"/>
        <item x="256"/>
        <item x="402"/>
        <item x="257"/>
        <item x="403"/>
        <item x="148"/>
        <item x="218"/>
        <item x="404"/>
        <item x="221"/>
        <item x="145"/>
        <item x="146"/>
        <item x="217"/>
        <item x="32"/>
        <item x="219"/>
        <item x="144"/>
        <item x="258"/>
        <item x="149"/>
        <item x="222"/>
        <item x="223"/>
        <item x="147"/>
        <item x="220"/>
        <item x="34"/>
        <item x="151"/>
        <item x="150"/>
        <item x="140"/>
        <item x="152"/>
        <item x="259"/>
        <item x="216"/>
        <item x="143"/>
        <item x="260"/>
        <item x="142"/>
        <item x="30"/>
        <item x="29"/>
        <item x="33"/>
        <item x="31"/>
        <item x="28"/>
        <item x="27"/>
        <item x="137"/>
        <item x="139"/>
        <item x="136"/>
        <item x="141"/>
        <item x="35"/>
        <item x="135"/>
        <item x="138"/>
        <item x="54"/>
        <item x="55"/>
        <item x="56"/>
        <item x="57"/>
        <item x="326"/>
        <item x="58"/>
        <item x="333"/>
        <item x="59"/>
        <item x="336"/>
        <item x="325"/>
        <item x="60"/>
        <item x="324"/>
        <item x="334"/>
        <item x="61"/>
        <item x="335"/>
        <item x="329"/>
        <item x="331"/>
        <item x="328"/>
        <item x="332"/>
        <item x="327"/>
        <item x="62"/>
        <item x="337"/>
        <item x="330"/>
        <item x="338"/>
        <item x="154"/>
        <item x="339"/>
        <item x="155"/>
        <item x="158"/>
        <item x="157"/>
        <item x="153"/>
        <item x="161"/>
        <item x="156"/>
        <item x="163"/>
        <item x="165"/>
        <item x="166"/>
        <item x="162"/>
        <item x="46"/>
        <item x="45"/>
        <item x="160"/>
        <item x="164"/>
        <item x="341"/>
        <item x="159"/>
        <item x="340"/>
        <item x="360"/>
        <item x="47"/>
        <item x="362"/>
        <item x="48"/>
        <item x="361"/>
        <item x="168"/>
        <item x="167"/>
        <item x="170"/>
        <item x="49"/>
        <item x="6"/>
        <item x="50"/>
        <item x="363"/>
        <item x="5"/>
        <item x="0"/>
        <item x="1"/>
        <item x="364"/>
        <item x="169"/>
        <item x="2"/>
        <item x="4"/>
        <item x="51"/>
        <item x="3"/>
        <item x="7"/>
        <item x="209"/>
        <item x="210"/>
        <item x="365"/>
        <item x="366"/>
        <item x="52"/>
        <item x="207"/>
        <item x="8"/>
        <item x="208"/>
        <item x="215"/>
        <item x="212"/>
        <item x="53"/>
        <item x="213"/>
        <item x="367"/>
        <item x="180"/>
        <item x="181"/>
        <item x="368"/>
        <item x="182"/>
        <item x="211"/>
        <item x="214"/>
        <item x="443"/>
        <item x="183"/>
        <item x="442"/>
        <item x="441"/>
        <item x="184"/>
        <item x="445"/>
        <item x="444"/>
        <item x="447"/>
        <item x="446"/>
        <item x="185"/>
        <item x="448"/>
        <item x="229"/>
        <item x="449"/>
        <item x="186"/>
        <item x="227"/>
        <item x="226"/>
        <item x="225"/>
        <item x="231"/>
        <item x="187"/>
        <item x="228"/>
        <item x="378"/>
        <item x="423"/>
        <item x="128"/>
        <item x="233"/>
        <item x="379"/>
        <item x="230"/>
        <item x="188"/>
        <item x="424"/>
        <item x="382"/>
        <item x="381"/>
        <item x="129"/>
        <item x="132"/>
        <item x="380"/>
        <item x="232"/>
        <item x="425"/>
        <item x="126"/>
        <item x="190"/>
        <item x="130"/>
        <item x="131"/>
        <item x="127"/>
        <item x="189"/>
        <item x="191"/>
        <item x="426"/>
        <item x="383"/>
        <item x="192"/>
        <item x="133"/>
        <item x="384"/>
        <item x="385"/>
        <item x="19"/>
        <item x="427"/>
        <item x="193"/>
        <item x="20"/>
        <item x="18"/>
        <item x="429"/>
        <item x="194"/>
        <item x="386"/>
        <item x="195"/>
        <item x="134"/>
        <item x="21"/>
        <item x="428"/>
        <item x="415"/>
        <item x="22"/>
        <item x="417"/>
        <item x="196"/>
        <item x="23"/>
        <item x="430"/>
        <item x="197"/>
        <item x="414"/>
        <item x="416"/>
        <item x="431"/>
        <item x="25"/>
        <item x="24"/>
        <item x="419"/>
        <item x="418"/>
        <item x="420"/>
        <item x="26"/>
        <item x="421"/>
        <item x="422"/>
        <item x="91"/>
        <item x="92"/>
        <item x="90"/>
        <item x="93"/>
        <item x="271"/>
        <item x="270"/>
        <item x="95"/>
        <item x="272"/>
        <item x="94"/>
        <item x="273"/>
        <item x="297"/>
        <item x="274"/>
        <item x="96"/>
        <item x="298"/>
        <item x="275"/>
        <item x="97"/>
        <item x="299"/>
        <item x="276"/>
        <item x="300"/>
        <item x="98"/>
        <item x="277"/>
        <item x="303"/>
        <item x="301"/>
        <item x="278"/>
        <item x="198"/>
        <item x="304"/>
        <item x="199"/>
        <item x="200"/>
        <item x="302"/>
        <item x="201"/>
        <item x="202"/>
        <item x="203"/>
        <item x="204"/>
        <item x="205"/>
        <item x="206"/>
        <item x="305"/>
        <item x="319"/>
        <item x="315"/>
        <item x="316"/>
        <item x="317"/>
        <item x="321"/>
        <item x="318"/>
        <item x="320"/>
        <item x="119"/>
        <item x="118"/>
        <item x="322"/>
        <item x="121"/>
        <item x="122"/>
        <item x="120"/>
        <item x="323"/>
        <item x="117"/>
        <item x="123"/>
        <item x="124"/>
        <item x="125"/>
        <item x="344"/>
        <item x="343"/>
        <item x="342"/>
        <item x="345"/>
        <item x="346"/>
        <item x="348"/>
        <item x="347"/>
        <item x="349"/>
        <item x="350"/>
        <item x="289"/>
        <item x="290"/>
        <item x="291"/>
        <item x="288"/>
        <item x="292"/>
        <item x="293"/>
        <item x="294"/>
        <item x="295"/>
        <item x="296"/>
        <item x="82"/>
        <item x="81"/>
        <item x="83"/>
        <item x="388"/>
        <item x="84"/>
        <item x="85"/>
        <item x="387"/>
        <item x="389"/>
        <item x="390"/>
        <item x="86"/>
        <item x="391"/>
        <item x="87"/>
        <item x="393"/>
        <item x="392"/>
        <item x="394"/>
        <item x="88"/>
        <item x="395"/>
        <item x="89"/>
        <item x="37"/>
        <item x="36"/>
        <item x="38"/>
        <item x="39"/>
        <item x="40"/>
        <item x="41"/>
        <item x="42"/>
        <item x="43"/>
        <item x="44"/>
        <item x="459"/>
      </items>
    </pivotField>
    <pivotField compact="0" outline="0" showAll="0" defaultSubtotal="0">
      <items count="460">
        <item x="457"/>
        <item x="454"/>
        <item x="410"/>
        <item x="412"/>
        <item x="456"/>
        <item x="450"/>
        <item x="452"/>
        <item x="409"/>
        <item x="451"/>
        <item x="458"/>
        <item x="455"/>
        <item x="408"/>
        <item x="307"/>
        <item x="453"/>
        <item x="375"/>
        <item x="313"/>
        <item x="406"/>
        <item x="73"/>
        <item x="413"/>
        <item x="72"/>
        <item x="74"/>
        <item x="374"/>
        <item x="75"/>
        <item x="306"/>
        <item x="76"/>
        <item x="411"/>
        <item x="405"/>
        <item x="407"/>
        <item x="311"/>
        <item x="14"/>
        <item x="77"/>
        <item x="310"/>
        <item x="309"/>
        <item x="78"/>
        <item x="312"/>
        <item x="308"/>
        <item x="79"/>
        <item x="12"/>
        <item x="11"/>
        <item x="80"/>
        <item x="10"/>
        <item x="373"/>
        <item x="15"/>
        <item x="9"/>
        <item x="13"/>
        <item x="314"/>
        <item x="370"/>
        <item x="17"/>
        <item x="16"/>
        <item x="376"/>
        <item x="377"/>
        <item x="372"/>
        <item x="371"/>
        <item x="369"/>
        <item x="242"/>
        <item x="63"/>
        <item x="64"/>
        <item x="239"/>
        <item x="65"/>
        <item x="238"/>
        <item x="66"/>
        <item x="67"/>
        <item x="237"/>
        <item x="68"/>
        <item x="236"/>
        <item x="69"/>
        <item x="70"/>
        <item x="235"/>
        <item x="234"/>
        <item x="71"/>
        <item x="241"/>
        <item x="240"/>
        <item x="355"/>
        <item x="354"/>
        <item x="356"/>
        <item x="357"/>
        <item x="353"/>
        <item x="358"/>
        <item x="359"/>
        <item x="352"/>
        <item x="351"/>
        <item x="179"/>
        <item x="267"/>
        <item x="263"/>
        <item x="178"/>
        <item x="266"/>
        <item x="99"/>
        <item x="177"/>
        <item x="174"/>
        <item x="262"/>
        <item x="261"/>
        <item x="171"/>
        <item x="264"/>
        <item x="265"/>
        <item x="268"/>
        <item x="172"/>
        <item x="175"/>
        <item x="176"/>
        <item x="173"/>
        <item x="269"/>
        <item x="100"/>
        <item x="101"/>
        <item x="102"/>
        <item x="103"/>
        <item x="104"/>
        <item x="105"/>
        <item x="106"/>
        <item x="107"/>
        <item x="113"/>
        <item x="116"/>
        <item x="114"/>
        <item x="108"/>
        <item x="115"/>
        <item x="109"/>
        <item x="110"/>
        <item x="438"/>
        <item x="111"/>
        <item x="112"/>
        <item x="440"/>
        <item x="437"/>
        <item x="249"/>
        <item x="435"/>
        <item x="248"/>
        <item x="439"/>
        <item x="246"/>
        <item x="251"/>
        <item x="436"/>
        <item x="434"/>
        <item x="247"/>
        <item x="243"/>
        <item x="244"/>
        <item x="245"/>
        <item x="433"/>
        <item x="432"/>
        <item x="250"/>
        <item x="285"/>
        <item x="279"/>
        <item x="284"/>
        <item x="286"/>
        <item x="280"/>
        <item x="282"/>
        <item x="281"/>
        <item x="283"/>
        <item x="287"/>
        <item x="224"/>
        <item x="252"/>
        <item x="32"/>
        <item x="34"/>
        <item x="396"/>
        <item x="253"/>
        <item x="398"/>
        <item x="397"/>
        <item x="143"/>
        <item x="254"/>
        <item x="255"/>
        <item x="148"/>
        <item x="221"/>
        <item x="257"/>
        <item x="152"/>
        <item x="140"/>
        <item x="149"/>
        <item x="256"/>
        <item x="142"/>
        <item x="145"/>
        <item x="146"/>
        <item x="223"/>
        <item x="33"/>
        <item x="151"/>
        <item x="399"/>
        <item x="222"/>
        <item x="400"/>
        <item x="218"/>
        <item x="144"/>
        <item x="150"/>
        <item x="401"/>
        <item x="147"/>
        <item x="258"/>
        <item x="219"/>
        <item x="30"/>
        <item x="35"/>
        <item x="220"/>
        <item x="31"/>
        <item x="260"/>
        <item x="259"/>
        <item x="217"/>
        <item x="29"/>
        <item x="402"/>
        <item x="27"/>
        <item x="137"/>
        <item x="28"/>
        <item x="141"/>
        <item x="139"/>
        <item x="403"/>
        <item x="404"/>
        <item x="136"/>
        <item x="216"/>
        <item x="135"/>
        <item x="138"/>
        <item x="54"/>
        <item x="326"/>
        <item x="55"/>
        <item x="331"/>
        <item x="56"/>
        <item x="332"/>
        <item x="57"/>
        <item x="58"/>
        <item x="324"/>
        <item x="329"/>
        <item x="61"/>
        <item x="59"/>
        <item x="60"/>
        <item x="62"/>
        <item x="325"/>
        <item x="328"/>
        <item x="330"/>
        <item x="336"/>
        <item x="333"/>
        <item x="327"/>
        <item x="335"/>
        <item x="334"/>
        <item x="337"/>
        <item x="339"/>
        <item x="338"/>
        <item x="161"/>
        <item x="341"/>
        <item x="340"/>
        <item x="158"/>
        <item x="154"/>
        <item x="160"/>
        <item x="155"/>
        <item x="157"/>
        <item x="159"/>
        <item x="156"/>
        <item x="153"/>
        <item x="166"/>
        <item x="170"/>
        <item x="362"/>
        <item x="165"/>
        <item x="360"/>
        <item x="168"/>
        <item x="6"/>
        <item x="162"/>
        <item x="163"/>
        <item x="167"/>
        <item x="361"/>
        <item x="164"/>
        <item x="169"/>
        <item x="5"/>
        <item x="363"/>
        <item x="7"/>
        <item x="364"/>
        <item x="366"/>
        <item x="8"/>
        <item x="365"/>
        <item x="0"/>
        <item x="4"/>
        <item x="1"/>
        <item x="2"/>
        <item x="367"/>
        <item x="368"/>
        <item x="3"/>
        <item x="45"/>
        <item x="46"/>
        <item x="48"/>
        <item x="215"/>
        <item x="47"/>
        <item x="210"/>
        <item x="50"/>
        <item x="209"/>
        <item x="49"/>
        <item x="213"/>
        <item x="51"/>
        <item x="212"/>
        <item x="207"/>
        <item x="211"/>
        <item x="214"/>
        <item x="52"/>
        <item x="208"/>
        <item x="53"/>
        <item x="447"/>
        <item x="443"/>
        <item x="448"/>
        <item x="449"/>
        <item x="445"/>
        <item x="442"/>
        <item x="446"/>
        <item x="444"/>
        <item x="229"/>
        <item x="233"/>
        <item x="231"/>
        <item x="441"/>
        <item x="180"/>
        <item x="181"/>
        <item x="182"/>
        <item x="226"/>
        <item x="227"/>
        <item x="228"/>
        <item x="230"/>
        <item x="232"/>
        <item x="225"/>
        <item x="183"/>
        <item x="184"/>
        <item x="187"/>
        <item x="185"/>
        <item x="188"/>
        <item x="186"/>
        <item x="382"/>
        <item x="378"/>
        <item x="132"/>
        <item x="128"/>
        <item x="379"/>
        <item x="381"/>
        <item x="385"/>
        <item x="383"/>
        <item x="129"/>
        <item x="133"/>
        <item x="380"/>
        <item x="131"/>
        <item x="384"/>
        <item x="19"/>
        <item x="20"/>
        <item x="130"/>
        <item x="386"/>
        <item x="18"/>
        <item x="126"/>
        <item x="21"/>
        <item x="127"/>
        <item x="134"/>
        <item x="423"/>
        <item x="22"/>
        <item x="190"/>
        <item x="25"/>
        <item x="189"/>
        <item x="191"/>
        <item x="24"/>
        <item x="23"/>
        <item x="424"/>
        <item x="192"/>
        <item x="193"/>
        <item x="425"/>
        <item x="194"/>
        <item x="429"/>
        <item x="195"/>
        <item x="426"/>
        <item x="196"/>
        <item x="26"/>
        <item x="197"/>
        <item x="427"/>
        <item x="428"/>
        <item x="430"/>
        <item x="431"/>
        <item x="417"/>
        <item x="415"/>
        <item x="419"/>
        <item x="418"/>
        <item x="414"/>
        <item x="416"/>
        <item x="420"/>
        <item x="421"/>
        <item x="422"/>
        <item x="270"/>
        <item x="271"/>
        <item x="272"/>
        <item x="273"/>
        <item x="274"/>
        <item x="277"/>
        <item x="275"/>
        <item x="276"/>
        <item x="278"/>
        <item x="297"/>
        <item x="303"/>
        <item x="298"/>
        <item x="299"/>
        <item x="300"/>
        <item x="91"/>
        <item x="304"/>
        <item x="93"/>
        <item x="92"/>
        <item x="95"/>
        <item x="301"/>
        <item x="90"/>
        <item x="206"/>
        <item x="97"/>
        <item x="98"/>
        <item x="94"/>
        <item x="302"/>
        <item x="205"/>
        <item x="96"/>
        <item x="204"/>
        <item x="202"/>
        <item x="203"/>
        <item x="201"/>
        <item x="305"/>
        <item x="200"/>
        <item x="199"/>
        <item x="198"/>
        <item x="321"/>
        <item x="323"/>
        <item x="319"/>
        <item x="322"/>
        <item x="318"/>
        <item x="320"/>
        <item x="317"/>
        <item x="316"/>
        <item x="315"/>
        <item x="348"/>
        <item x="125"/>
        <item x="344"/>
        <item x="347"/>
        <item x="123"/>
        <item x="342"/>
        <item x="343"/>
        <item x="122"/>
        <item x="121"/>
        <item x="346"/>
        <item x="119"/>
        <item x="124"/>
        <item x="345"/>
        <item x="120"/>
        <item x="349"/>
        <item x="118"/>
        <item x="350"/>
        <item x="117"/>
        <item x="81"/>
        <item x="82"/>
        <item x="83"/>
        <item x="84"/>
        <item x="85"/>
        <item x="86"/>
        <item x="291"/>
        <item x="290"/>
        <item x="289"/>
        <item x="87"/>
        <item x="288"/>
        <item x="292"/>
        <item x="293"/>
        <item x="294"/>
        <item x="295"/>
        <item x="296"/>
        <item x="88"/>
        <item x="89"/>
        <item x="387"/>
        <item x="388"/>
        <item x="389"/>
        <item x="390"/>
        <item x="391"/>
        <item x="393"/>
        <item x="392"/>
        <item x="394"/>
        <item x="395"/>
        <item x="36"/>
        <item x="37"/>
        <item x="38"/>
        <item x="39"/>
        <item x="40"/>
        <item x="41"/>
        <item x="42"/>
        <item x="44"/>
        <item x="43"/>
        <item x="459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384">
        <item x="71"/>
        <item x="348"/>
        <item x="10"/>
        <item x="347"/>
        <item x="269"/>
        <item x="211"/>
        <item x="68"/>
        <item x="16"/>
        <item x="349"/>
        <item x="380"/>
        <item x="209"/>
        <item x="63"/>
        <item x="73"/>
        <item x="9"/>
        <item x="317"/>
        <item x="70"/>
        <item x="62"/>
        <item x="266"/>
        <item x="14"/>
        <item x="69"/>
        <item x="214"/>
        <item x="13"/>
        <item x="61"/>
        <item x="212"/>
        <item x="346"/>
        <item x="12"/>
        <item x="268"/>
        <item x="213"/>
        <item x="74"/>
        <item x="60"/>
        <item x="17"/>
        <item x="15"/>
        <item x="64"/>
        <item x="382"/>
        <item x="350"/>
        <item x="151"/>
        <item x="103"/>
        <item x="319"/>
        <item x="381"/>
        <item x="72"/>
        <item x="267"/>
        <item x="158"/>
        <item x="65"/>
        <item x="11"/>
        <item x="314"/>
        <item x="316"/>
        <item x="105"/>
        <item x="156"/>
        <item x="101"/>
        <item x="66"/>
        <item x="104"/>
        <item x="154"/>
        <item x="67"/>
        <item x="210"/>
        <item x="315"/>
        <item x="236"/>
        <item x="248"/>
        <item x="102"/>
        <item x="345"/>
        <item x="234"/>
        <item x="215"/>
        <item x="232"/>
        <item x="233"/>
        <item x="92"/>
        <item x="307"/>
        <item x="318"/>
        <item x="337"/>
        <item x="305"/>
        <item x="93"/>
        <item x="155"/>
        <item x="339"/>
        <item x="247"/>
        <item x="338"/>
        <item x="152"/>
        <item x="306"/>
        <item x="340"/>
        <item x="216"/>
        <item x="220"/>
        <item x="344"/>
        <item x="235"/>
        <item x="217"/>
        <item x="342"/>
        <item x="371"/>
        <item x="244"/>
        <item x="94"/>
        <item x="245"/>
        <item x="157"/>
        <item x="218"/>
        <item x="153"/>
        <item x="290"/>
        <item x="222"/>
        <item x="246"/>
        <item x="369"/>
        <item x="343"/>
        <item x="225"/>
        <item x="226"/>
        <item x="219"/>
        <item x="289"/>
        <item x="223"/>
        <item x="367"/>
        <item x="292"/>
        <item x="341"/>
        <item x="221"/>
        <item x="228"/>
        <item x="224"/>
        <item x="288"/>
        <item x="293"/>
        <item x="368"/>
        <item x="95"/>
        <item x="230"/>
        <item x="294"/>
        <item x="97"/>
        <item x="366"/>
        <item x="287"/>
        <item x="227"/>
        <item x="286"/>
        <item x="52"/>
        <item x="282"/>
        <item x="96"/>
        <item x="291"/>
        <item x="127"/>
        <item x="46"/>
        <item x="370"/>
        <item x="195"/>
        <item x="48"/>
        <item x="99"/>
        <item x="231"/>
        <item x="191"/>
        <item x="133"/>
        <item x="58"/>
        <item x="193"/>
        <item x="49"/>
        <item x="129"/>
        <item x="134"/>
        <item x="229"/>
        <item x="295"/>
        <item x="47"/>
        <item x="128"/>
        <item x="194"/>
        <item x="45"/>
        <item x="55"/>
        <item x="51"/>
        <item x="98"/>
        <item x="50"/>
        <item x="131"/>
        <item x="360"/>
        <item x="54"/>
        <item x="284"/>
        <item x="189"/>
        <item x="28"/>
        <item x="56"/>
        <item x="34"/>
        <item x="184"/>
        <item x="32"/>
        <item x="27"/>
        <item x="359"/>
        <item x="33"/>
        <item x="100"/>
        <item x="122"/>
        <item x="126"/>
        <item x="311"/>
        <item x="20"/>
        <item x="149"/>
        <item x="362"/>
        <item x="185"/>
        <item x="313"/>
        <item x="283"/>
        <item x="21"/>
        <item x="23"/>
        <item x="132"/>
        <item x="35"/>
        <item x="310"/>
        <item x="130"/>
        <item x="123"/>
        <item x="199"/>
        <item x="285"/>
        <item x="148"/>
        <item x="53"/>
        <item x="57"/>
        <item x="308"/>
        <item x="187"/>
        <item x="196"/>
        <item x="30"/>
        <item x="59"/>
        <item x="150"/>
        <item x="124"/>
        <item x="186"/>
        <item x="192"/>
        <item x="19"/>
        <item x="280"/>
        <item x="147"/>
        <item x="361"/>
        <item x="309"/>
        <item x="29"/>
        <item x="24"/>
        <item x="31"/>
        <item x="190"/>
        <item x="197"/>
        <item x="198"/>
        <item x="188"/>
        <item x="364"/>
        <item x="146"/>
        <item x="22"/>
        <item x="279"/>
        <item x="145"/>
        <item x="25"/>
        <item x="143"/>
        <item x="125"/>
        <item x="26"/>
        <item x="281"/>
        <item x="141"/>
        <item x="312"/>
        <item x="363"/>
        <item x="379"/>
        <item x="138"/>
        <item x="7"/>
        <item x="0"/>
        <item x="144"/>
        <item x="159"/>
        <item x="3"/>
        <item x="142"/>
        <item x="139"/>
        <item x="2"/>
        <item x="137"/>
        <item x="136"/>
        <item x="1"/>
        <item x="160"/>
        <item x="18"/>
        <item x="116"/>
        <item x="117"/>
        <item x="140"/>
        <item x="4"/>
        <item x="135"/>
        <item x="373"/>
        <item x="5"/>
        <item x="162"/>
        <item x="372"/>
        <item x="377"/>
        <item x="119"/>
        <item x="165"/>
        <item x="164"/>
        <item x="365"/>
        <item x="120"/>
        <item x="374"/>
        <item x="375"/>
        <item x="121"/>
        <item x="6"/>
        <item x="161"/>
        <item x="378"/>
        <item x="118"/>
        <item x="238"/>
        <item x="8"/>
        <item x="207"/>
        <item x="115"/>
        <item x="376"/>
        <item x="114"/>
        <item x="201"/>
        <item x="357"/>
        <item x="163"/>
        <item x="202"/>
        <item x="352"/>
        <item x="239"/>
        <item x="351"/>
        <item x="240"/>
        <item x="242"/>
        <item x="358"/>
        <item x="203"/>
        <item x="90"/>
        <item x="205"/>
        <item x="237"/>
        <item x="173"/>
        <item x="320"/>
        <item x="208"/>
        <item x="200"/>
        <item x="353"/>
        <item x="167"/>
        <item x="91"/>
        <item x="86"/>
        <item x="89"/>
        <item x="88"/>
        <item x="204"/>
        <item x="87"/>
        <item x="166"/>
        <item x="243"/>
        <item x="85"/>
        <item x="206"/>
        <item x="171"/>
        <item x="84"/>
        <item x="356"/>
        <item x="321"/>
        <item x="322"/>
        <item x="326"/>
        <item x="169"/>
        <item x="324"/>
        <item x="241"/>
        <item x="354"/>
        <item x="355"/>
        <item x="323"/>
        <item x="168"/>
        <item x="176"/>
        <item x="327"/>
        <item x="174"/>
        <item x="175"/>
        <item x="178"/>
        <item x="260"/>
        <item x="182"/>
        <item x="172"/>
        <item x="170"/>
        <item x="258"/>
        <item x="259"/>
        <item x="325"/>
        <item x="183"/>
        <item x="177"/>
        <item x="263"/>
        <item x="264"/>
        <item x="180"/>
        <item x="181"/>
        <item x="262"/>
        <item x="261"/>
        <item x="179"/>
        <item x="271"/>
        <item x="270"/>
        <item x="265"/>
        <item x="277"/>
        <item x="112"/>
        <item x="75"/>
        <item x="278"/>
        <item x="272"/>
        <item x="273"/>
        <item x="76"/>
        <item x="107"/>
        <item x="111"/>
        <item x="78"/>
        <item x="109"/>
        <item x="106"/>
        <item x="274"/>
        <item x="108"/>
        <item x="113"/>
        <item x="275"/>
        <item x="77"/>
        <item x="276"/>
        <item x="297"/>
        <item x="299"/>
        <item x="110"/>
        <item x="79"/>
        <item x="80"/>
        <item x="303"/>
        <item x="301"/>
        <item x="296"/>
        <item x="82"/>
        <item x="336"/>
        <item x="335"/>
        <item x="81"/>
        <item x="298"/>
        <item x="304"/>
        <item x="331"/>
        <item x="330"/>
        <item x="329"/>
        <item x="300"/>
        <item x="328"/>
        <item x="83"/>
        <item x="333"/>
        <item x="334"/>
        <item x="332"/>
        <item x="302"/>
        <item x="252"/>
        <item x="249"/>
        <item x="256"/>
        <item x="257"/>
        <item x="254"/>
        <item x="250"/>
        <item x="253"/>
        <item x="255"/>
        <item x="251"/>
        <item x="41"/>
        <item x="43"/>
        <item x="39"/>
        <item x="36"/>
        <item x="37"/>
        <item x="38"/>
        <item x="42"/>
        <item x="44"/>
        <item x="40"/>
        <item x="383"/>
      </items>
    </pivotField>
    <pivotField compact="0" outline="0" showAll="0" defaultSubtotal="0">
      <items count="390">
        <item x="64"/>
        <item x="73"/>
        <item x="13"/>
        <item x="385"/>
        <item x="224"/>
        <item x="286"/>
        <item x="69"/>
        <item x="71"/>
        <item x="221"/>
        <item x="11"/>
        <item x="225"/>
        <item x="15"/>
        <item x="384"/>
        <item x="62"/>
        <item x="10"/>
        <item x="76"/>
        <item x="162"/>
        <item x="72"/>
        <item x="223"/>
        <item x="226"/>
        <item x="284"/>
        <item x="387"/>
        <item x="75"/>
        <item x="320"/>
        <item x="12"/>
        <item x="263"/>
        <item x="70"/>
        <item x="388"/>
        <item x="14"/>
        <item x="104"/>
        <item x="9"/>
        <item x="383"/>
        <item x="65"/>
        <item x="285"/>
        <item x="357"/>
        <item x="245"/>
        <item x="108"/>
        <item x="165"/>
        <item x="323"/>
        <item x="16"/>
        <item x="66"/>
        <item x="63"/>
        <item x="331"/>
        <item x="74"/>
        <item x="321"/>
        <item x="283"/>
        <item x="332"/>
        <item x="282"/>
        <item x="109"/>
        <item x="67"/>
        <item x="333"/>
        <item x="319"/>
        <item x="169"/>
        <item x="247"/>
        <item x="324"/>
        <item x="317"/>
        <item x="96"/>
        <item x="167"/>
        <item x="330"/>
        <item x="386"/>
        <item x="242"/>
        <item x="105"/>
        <item x="222"/>
        <item x="107"/>
        <item x="170"/>
        <item x="318"/>
        <item x="95"/>
        <item x="261"/>
        <item x="166"/>
        <item x="61"/>
        <item x="68"/>
        <item x="262"/>
        <item x="352"/>
        <item x="163"/>
        <item x="243"/>
        <item x="106"/>
        <item x="257"/>
        <item x="246"/>
        <item x="258"/>
        <item x="354"/>
        <item x="227"/>
        <item x="353"/>
        <item x="302"/>
        <item x="259"/>
        <item x="322"/>
        <item x="168"/>
        <item x="97"/>
        <item x="260"/>
        <item x="230"/>
        <item x="235"/>
        <item x="244"/>
        <item x="229"/>
        <item x="236"/>
        <item x="164"/>
        <item x="228"/>
        <item x="303"/>
        <item x="233"/>
        <item x="232"/>
        <item x="356"/>
        <item x="231"/>
        <item x="374"/>
        <item x="372"/>
        <item x="301"/>
        <item x="370"/>
        <item x="98"/>
        <item x="100"/>
        <item x="371"/>
        <item x="306"/>
        <item x="234"/>
        <item x="238"/>
        <item x="355"/>
        <item x="307"/>
        <item x="299"/>
        <item x="237"/>
        <item x="373"/>
        <item x="51"/>
        <item x="305"/>
        <item x="45"/>
        <item x="300"/>
        <item x="135"/>
        <item x="369"/>
        <item x="99"/>
        <item x="143"/>
        <item x="240"/>
        <item x="60"/>
        <item x="102"/>
        <item x="52"/>
        <item x="48"/>
        <item x="56"/>
        <item x="47"/>
        <item x="304"/>
        <item x="204"/>
        <item x="205"/>
        <item x="144"/>
        <item x="202"/>
        <item x="138"/>
        <item x="50"/>
        <item x="54"/>
        <item x="241"/>
        <item x="137"/>
        <item x="27"/>
        <item x="133"/>
        <item x="101"/>
        <item x="200"/>
        <item x="196"/>
        <item x="57"/>
        <item x="206"/>
        <item x="136"/>
        <item x="32"/>
        <item x="49"/>
        <item x="26"/>
        <item x="239"/>
        <item x="46"/>
        <item x="44"/>
        <item x="141"/>
        <item x="33"/>
        <item x="103"/>
        <item x="297"/>
        <item x="139"/>
        <item x="134"/>
        <item x="160"/>
        <item x="55"/>
        <item x="203"/>
        <item x="129"/>
        <item x="34"/>
        <item x="365"/>
        <item x="29"/>
        <item x="130"/>
        <item x="31"/>
        <item x="19"/>
        <item x="327"/>
        <item x="140"/>
        <item x="325"/>
        <item x="142"/>
        <item x="59"/>
        <item x="159"/>
        <item x="53"/>
        <item x="329"/>
        <item x="20"/>
        <item x="199"/>
        <item x="128"/>
        <item x="198"/>
        <item x="298"/>
        <item x="131"/>
        <item x="22"/>
        <item x="201"/>
        <item x="211"/>
        <item x="58"/>
        <item x="207"/>
        <item x="28"/>
        <item x="208"/>
        <item x="161"/>
        <item x="30"/>
        <item x="209"/>
        <item x="210"/>
        <item x="18"/>
        <item x="197"/>
        <item x="23"/>
        <item x="367"/>
        <item x="326"/>
        <item x="156"/>
        <item x="154"/>
        <item x="25"/>
        <item x="295"/>
        <item x="366"/>
        <item x="158"/>
        <item x="132"/>
        <item x="328"/>
        <item x="296"/>
        <item x="21"/>
        <item x="24"/>
        <item x="146"/>
        <item x="155"/>
        <item x="121"/>
        <item x="381"/>
        <item x="152"/>
        <item x="3"/>
        <item x="157"/>
        <item x="148"/>
        <item x="0"/>
        <item x="172"/>
        <item x="149"/>
        <item x="126"/>
        <item x="2"/>
        <item x="153"/>
        <item x="151"/>
        <item x="375"/>
        <item x="122"/>
        <item x="147"/>
        <item x="145"/>
        <item x="174"/>
        <item x="171"/>
        <item x="1"/>
        <item x="377"/>
        <item x="7"/>
        <item x="368"/>
        <item x="379"/>
        <item x="175"/>
        <item x="178"/>
        <item x="5"/>
        <item x="17"/>
        <item x="4"/>
        <item x="177"/>
        <item x="376"/>
        <item x="173"/>
        <item x="382"/>
        <item x="125"/>
        <item x="124"/>
        <item x="150"/>
        <item x="380"/>
        <item x="127"/>
        <item x="6"/>
        <item x="123"/>
        <item x="119"/>
        <item x="219"/>
        <item x="249"/>
        <item x="120"/>
        <item x="378"/>
        <item x="214"/>
        <item x="251"/>
        <item x="213"/>
        <item x="363"/>
        <item x="358"/>
        <item x="176"/>
        <item x="8"/>
        <item x="250"/>
        <item x="253"/>
        <item x="180"/>
        <item x="186"/>
        <item x="255"/>
        <item x="364"/>
        <item x="248"/>
        <item x="220"/>
        <item x="215"/>
        <item x="334"/>
        <item x="216"/>
        <item x="212"/>
        <item x="359"/>
        <item x="179"/>
        <item x="218"/>
        <item x="87"/>
        <item x="93"/>
        <item x="217"/>
        <item x="94"/>
        <item x="335"/>
        <item x="337"/>
        <item x="182"/>
        <item x="252"/>
        <item x="362"/>
        <item x="89"/>
        <item x="254"/>
        <item x="256"/>
        <item x="360"/>
        <item x="184"/>
        <item x="336"/>
        <item x="92"/>
        <item x="86"/>
        <item x="88"/>
        <item x="90"/>
        <item x="181"/>
        <item x="189"/>
        <item x="91"/>
        <item x="361"/>
        <item x="187"/>
        <item x="185"/>
        <item x="341"/>
        <item x="338"/>
        <item x="339"/>
        <item x="275"/>
        <item x="191"/>
        <item x="342"/>
        <item x="188"/>
        <item x="183"/>
        <item x="194"/>
        <item x="273"/>
        <item x="274"/>
        <item x="340"/>
        <item x="195"/>
        <item x="190"/>
        <item x="276"/>
        <item x="193"/>
        <item x="192"/>
        <item x="277"/>
        <item x="280"/>
        <item x="278"/>
        <item x="288"/>
        <item x="287"/>
        <item x="293"/>
        <item x="281"/>
        <item x="279"/>
        <item x="111"/>
        <item x="117"/>
        <item x="78"/>
        <item x="290"/>
        <item x="289"/>
        <item x="294"/>
        <item x="80"/>
        <item x="77"/>
        <item x="309"/>
        <item x="116"/>
        <item x="110"/>
        <item x="311"/>
        <item x="112"/>
        <item x="113"/>
        <item x="291"/>
        <item x="118"/>
        <item x="114"/>
        <item x="79"/>
        <item x="315"/>
        <item x="115"/>
        <item x="292"/>
        <item x="308"/>
        <item x="313"/>
        <item x="81"/>
        <item x="82"/>
        <item x="83"/>
        <item x="84"/>
        <item x="316"/>
        <item x="310"/>
        <item x="350"/>
        <item x="351"/>
        <item x="312"/>
        <item x="346"/>
        <item x="314"/>
        <item x="345"/>
        <item x="344"/>
        <item x="85"/>
        <item x="349"/>
        <item x="343"/>
        <item x="347"/>
        <item x="348"/>
        <item x="267"/>
        <item x="264"/>
        <item x="272"/>
        <item x="271"/>
        <item x="265"/>
        <item x="269"/>
        <item x="268"/>
        <item x="270"/>
        <item x="266"/>
        <item x="38"/>
        <item x="36"/>
        <item x="42"/>
        <item x="40"/>
        <item x="41"/>
        <item x="37"/>
        <item x="43"/>
        <item x="35"/>
        <item x="39"/>
        <item x="389"/>
      </items>
    </pivotField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dataField="1" compact="0" numFmtId="164" outline="0" showAll="0" defaultSubtotal="0">
      <items count="460">
        <item x="81"/>
        <item x="395"/>
        <item x="82"/>
        <item x="23"/>
        <item x="88"/>
        <item x="428"/>
        <item x="84"/>
        <item x="394"/>
        <item x="86"/>
        <item x="20"/>
        <item x="21"/>
        <item x="83"/>
        <item x="24"/>
        <item x="85"/>
        <item x="87"/>
        <item x="52"/>
        <item x="424"/>
        <item x="214"/>
        <item x="26"/>
        <item x="426"/>
        <item x="53"/>
        <item x="89"/>
        <item x="430"/>
        <item x="423"/>
        <item x="25"/>
        <item x="19"/>
        <item x="22"/>
        <item x="340"/>
        <item x="336"/>
        <item x="338"/>
        <item x="392"/>
        <item x="390"/>
        <item x="393"/>
        <item x="427"/>
        <item x="335"/>
        <item x="339"/>
        <item x="389"/>
        <item x="425"/>
        <item x="391"/>
        <item x="388"/>
        <item x="367"/>
        <item x="387"/>
        <item x="404"/>
        <item x="212"/>
        <item x="48"/>
        <item x="334"/>
        <item x="429"/>
        <item x="273"/>
        <item x="271"/>
        <item x="49"/>
        <item x="277"/>
        <item x="46"/>
        <item x="368"/>
        <item x="207"/>
        <item x="51"/>
        <item x="275"/>
        <item x="97"/>
        <item x="208"/>
        <item x="331"/>
        <item x="272"/>
        <item x="431"/>
        <item x="50"/>
        <item x="365"/>
        <item x="18"/>
        <item x="98"/>
        <item x="278"/>
        <item x="327"/>
        <item x="47"/>
        <item x="333"/>
        <item x="337"/>
        <item x="341"/>
        <item x="133"/>
        <item x="169"/>
        <item x="43"/>
        <item x="215"/>
        <item x="41"/>
        <item x="96"/>
        <item x="403"/>
        <item x="270"/>
        <item x="211"/>
        <item x="396"/>
        <item x="45"/>
        <item x="213"/>
        <item x="421"/>
        <item x="274"/>
        <item x="199"/>
        <item x="210"/>
        <item x="422"/>
        <item x="364"/>
        <item x="129"/>
        <item x="134"/>
        <item x="448"/>
        <item x="209"/>
        <item x="94"/>
        <item x="95"/>
        <item x="205"/>
        <item x="276"/>
        <item x="399"/>
        <item x="287"/>
        <item x="128"/>
        <item x="363"/>
        <item x="398"/>
        <item x="401"/>
        <item x="93"/>
        <item x="44"/>
        <item x="131"/>
        <item x="397"/>
        <item x="198"/>
        <item x="124"/>
        <item x="201"/>
        <item x="42"/>
        <item x="39"/>
        <item x="61"/>
        <item x="316"/>
        <item x="315"/>
        <item x="92"/>
        <item x="90"/>
        <item x="91"/>
        <item x="206"/>
        <item x="322"/>
        <item x="168"/>
        <item x="188"/>
        <item x="132"/>
        <item x="170"/>
        <item x="402"/>
        <item x="36"/>
        <item x="349"/>
        <item x="332"/>
        <item x="360"/>
        <item x="361"/>
        <item x="38"/>
        <item x="414"/>
        <item x="180"/>
        <item x="185"/>
        <item x="299"/>
        <item x="37"/>
        <item x="323"/>
        <item x="183"/>
        <item x="187"/>
        <item x="167"/>
        <item x="345"/>
        <item x="259"/>
        <item x="343"/>
        <item x="446"/>
        <item x="130"/>
        <item x="415"/>
        <item x="200"/>
        <item x="366"/>
        <item x="111"/>
        <item x="449"/>
        <item x="40"/>
        <item x="442"/>
        <item x="362"/>
        <item x="459"/>
        <item x="329"/>
        <item x="347"/>
        <item x="203"/>
        <item x="118"/>
        <item x="441"/>
        <item x="254"/>
        <item x="285"/>
        <item x="181"/>
        <item x="125"/>
        <item x="302"/>
        <item x="420"/>
        <item x="204"/>
        <item x="286"/>
        <item x="123"/>
        <item x="57"/>
        <item x="304"/>
        <item x="253"/>
        <item x="256"/>
        <item x="127"/>
        <item x="279"/>
        <item x="7"/>
        <item x="318"/>
        <item x="298"/>
        <item x="305"/>
        <item x="232"/>
        <item x="342"/>
        <item x="400"/>
        <item x="350"/>
        <item x="117"/>
        <item x="317"/>
        <item x="120"/>
        <item x="196"/>
        <item x="126"/>
        <item x="58"/>
        <item x="297"/>
        <item x="284"/>
        <item x="444"/>
        <item x="202"/>
        <item x="3"/>
        <item x="164"/>
        <item x="108"/>
        <item x="330"/>
        <item x="55"/>
        <item x="417"/>
        <item x="328"/>
        <item x="119"/>
        <item x="0"/>
        <item x="165"/>
        <item x="416"/>
        <item x="443"/>
        <item x="142"/>
        <item x="301"/>
        <item x="320"/>
        <item x="182"/>
        <item x="162"/>
        <item x="113"/>
        <item x="166"/>
        <item x="2"/>
        <item x="122"/>
        <item x="447"/>
        <item x="243"/>
        <item x="121"/>
        <item x="62"/>
        <item x="184"/>
        <item x="418"/>
        <item x="419"/>
        <item x="319"/>
        <item x="260"/>
        <item x="300"/>
        <item x="1"/>
        <item x="226"/>
        <item x="321"/>
        <item x="160"/>
        <item x="252"/>
        <item x="4"/>
        <item x="344"/>
        <item x="283"/>
        <item x="186"/>
        <item x="59"/>
        <item x="114"/>
        <item x="227"/>
        <item x="116"/>
        <item x="56"/>
        <item x="194"/>
        <item x="255"/>
        <item x="217"/>
        <item x="151"/>
        <item x="219"/>
        <item x="296"/>
        <item x="5"/>
        <item x="346"/>
        <item x="325"/>
        <item x="445"/>
        <item x="216"/>
        <item x="228"/>
        <item x="281"/>
        <item x="190"/>
        <item x="230"/>
        <item x="295"/>
        <item x="439"/>
        <item x="280"/>
        <item x="348"/>
        <item x="115"/>
        <item x="156"/>
        <item x="60"/>
        <item x="163"/>
        <item x="54"/>
        <item x="197"/>
        <item x="152"/>
        <item x="385"/>
        <item x="378"/>
        <item x="189"/>
        <item x="379"/>
        <item x="233"/>
        <item x="178"/>
        <item x="282"/>
        <item x="161"/>
        <item x="268"/>
        <item x="324"/>
        <item x="192"/>
        <item x="303"/>
        <item x="159"/>
        <item x="176"/>
        <item x="109"/>
        <item x="110"/>
        <item x="383"/>
        <item x="157"/>
        <item x="141"/>
        <item x="136"/>
        <item x="112"/>
        <item x="225"/>
        <item x="28"/>
        <item x="244"/>
        <item x="288"/>
        <item x="145"/>
        <item x="258"/>
        <item x="291"/>
        <item x="293"/>
        <item x="380"/>
        <item x="386"/>
        <item x="27"/>
        <item x="140"/>
        <item x="143"/>
        <item x="8"/>
        <item x="381"/>
        <item x="245"/>
        <item x="171"/>
        <item x="33"/>
        <item x="155"/>
        <item x="250"/>
        <item x="144"/>
        <item x="135"/>
        <item x="153"/>
        <item x="6"/>
        <item x="248"/>
        <item x="231"/>
        <item x="35"/>
        <item x="191"/>
        <item x="229"/>
        <item x="149"/>
        <item x="158"/>
        <item x="34"/>
        <item x="326"/>
        <item x="154"/>
        <item x="218"/>
        <item x="195"/>
        <item x="294"/>
        <item x="437"/>
        <item x="289"/>
        <item x="138"/>
        <item x="382"/>
        <item x="174"/>
        <item x="257"/>
        <item x="292"/>
        <item x="137"/>
        <item x="32"/>
        <item x="269"/>
        <item x="246"/>
        <item x="193"/>
        <item x="146"/>
        <item x="221"/>
        <item x="434"/>
        <item x="150"/>
        <item x="30"/>
        <item x="290"/>
        <item x="179"/>
        <item x="251"/>
        <item x="384"/>
        <item x="147"/>
        <item x="247"/>
        <item x="29"/>
        <item x="440"/>
        <item x="220"/>
        <item x="31"/>
        <item x="175"/>
        <item x="432"/>
        <item x="354"/>
        <item x="139"/>
        <item x="266"/>
        <item x="435"/>
        <item x="433"/>
        <item x="100"/>
        <item x="99"/>
        <item x="241"/>
        <item x="240"/>
        <item x="237"/>
        <item x="71"/>
        <item x="148"/>
        <item x="264"/>
        <item x="249"/>
        <item x="222"/>
        <item x="223"/>
        <item x="234"/>
        <item x="172"/>
        <item x="358"/>
        <item x="177"/>
        <item x="66"/>
        <item x="265"/>
        <item x="224"/>
        <item x="262"/>
        <item x="101"/>
        <item x="261"/>
        <item x="436"/>
        <item x="65"/>
        <item x="351"/>
        <item x="263"/>
        <item x="173"/>
        <item x="242"/>
        <item x="236"/>
        <item x="67"/>
        <item x="356"/>
        <item x="68"/>
        <item x="64"/>
        <item x="70"/>
        <item x="355"/>
        <item x="69"/>
        <item x="353"/>
        <item x="267"/>
        <item x="359"/>
        <item x="239"/>
        <item x="438"/>
        <item x="238"/>
        <item x="63"/>
        <item x="104"/>
        <item x="102"/>
        <item x="235"/>
        <item x="352"/>
        <item x="314"/>
        <item x="357"/>
        <item x="106"/>
        <item x="373"/>
        <item x="103"/>
        <item x="369"/>
        <item x="376"/>
        <item x="377"/>
        <item x="372"/>
        <item x="308"/>
        <item x="107"/>
        <item x="105"/>
        <item x="371"/>
        <item x="407"/>
        <item x="370"/>
        <item x="16"/>
        <item x="413"/>
        <item x="76"/>
        <item x="408"/>
        <item x="411"/>
        <item x="79"/>
        <item x="312"/>
        <item x="80"/>
        <item x="310"/>
        <item x="78"/>
        <item x="17"/>
        <item x="313"/>
        <item x="309"/>
        <item x="405"/>
        <item x="307"/>
        <item x="311"/>
        <item x="374"/>
        <item x="406"/>
        <item x="72"/>
        <item x="409"/>
        <item x="10"/>
        <item x="306"/>
        <item x="412"/>
        <item x="451"/>
        <item x="458"/>
        <item x="453"/>
        <item x="13"/>
        <item x="452"/>
        <item x="15"/>
        <item x="454"/>
        <item x="75"/>
        <item x="450"/>
        <item x="410"/>
        <item x="457"/>
        <item x="9"/>
        <item x="74"/>
        <item x="14"/>
        <item x="77"/>
        <item x="73"/>
        <item x="12"/>
        <item x="456"/>
        <item x="455"/>
        <item x="375"/>
        <item x="11"/>
      </items>
    </pivotField>
    <pivotField dataField="1" compact="0" numFmtId="164" outline="0" showAll="0" defaultSubtotal="0">
      <items count="460">
        <item x="395"/>
        <item x="394"/>
        <item x="390"/>
        <item x="389"/>
        <item x="393"/>
        <item x="388"/>
        <item x="82"/>
        <item x="84"/>
        <item x="391"/>
        <item x="392"/>
        <item x="81"/>
        <item x="83"/>
        <item x="387"/>
        <item x="424"/>
        <item x="88"/>
        <item x="428"/>
        <item x="86"/>
        <item x="87"/>
        <item x="85"/>
        <item x="427"/>
        <item x="426"/>
        <item x="43"/>
        <item x="39"/>
        <item x="425"/>
        <item x="41"/>
        <item x="430"/>
        <item x="89"/>
        <item x="42"/>
        <item x="52"/>
        <item x="37"/>
        <item x="271"/>
        <item x="23"/>
        <item x="21"/>
        <item x="423"/>
        <item x="273"/>
        <item x="44"/>
        <item x="20"/>
        <item x="26"/>
        <item x="38"/>
        <item x="275"/>
        <item x="272"/>
        <item x="53"/>
        <item x="24"/>
        <item x="97"/>
        <item x="429"/>
        <item x="98"/>
        <item x="91"/>
        <item x="199"/>
        <item x="40"/>
        <item x="277"/>
        <item x="46"/>
        <item x="36"/>
        <item x="96"/>
        <item x="19"/>
        <item x="49"/>
        <item x="93"/>
        <item x="214"/>
        <item x="22"/>
        <item x="25"/>
        <item x="270"/>
        <item x="90"/>
        <item x="94"/>
        <item x="92"/>
        <item x="51"/>
        <item x="431"/>
        <item x="95"/>
        <item x="48"/>
        <item x="421"/>
        <item x="212"/>
        <item x="207"/>
        <item x="198"/>
        <item x="274"/>
        <item x="278"/>
        <item x="276"/>
        <item x="201"/>
        <item x="118"/>
        <item x="414"/>
        <item x="316"/>
        <item x="208"/>
        <item x="124"/>
        <item x="315"/>
        <item x="128"/>
        <item x="50"/>
        <item x="422"/>
        <item x="415"/>
        <item x="133"/>
        <item x="335"/>
        <item x="47"/>
        <item x="299"/>
        <item x="205"/>
        <item x="129"/>
        <item x="117"/>
        <item x="343"/>
        <item x="211"/>
        <item x="200"/>
        <item x="45"/>
        <item x="345"/>
        <item x="123"/>
        <item x="18"/>
        <item x="120"/>
        <item x="119"/>
        <item x="215"/>
        <item x="322"/>
        <item x="336"/>
        <item x="213"/>
        <item x="340"/>
        <item x="367"/>
        <item x="206"/>
        <item x="298"/>
        <item x="210"/>
        <item x="349"/>
        <item x="121"/>
        <item x="334"/>
        <item x="125"/>
        <item x="416"/>
        <item x="420"/>
        <item x="181"/>
        <item x="131"/>
        <item x="134"/>
        <item x="122"/>
        <item x="318"/>
        <item x="297"/>
        <item x="339"/>
        <item x="183"/>
        <item x="203"/>
        <item x="342"/>
        <item x="317"/>
        <item x="417"/>
        <item x="202"/>
        <item x="132"/>
        <item x="185"/>
        <item x="347"/>
        <item x="188"/>
        <item x="448"/>
        <item x="204"/>
        <item x="209"/>
        <item x="418"/>
        <item x="368"/>
        <item x="130"/>
        <item x="187"/>
        <item x="180"/>
        <item x="126"/>
        <item x="127"/>
        <item x="323"/>
        <item x="365"/>
        <item x="302"/>
        <item x="338"/>
        <item x="442"/>
        <item x="301"/>
        <item x="300"/>
        <item x="169"/>
        <item x="441"/>
        <item x="304"/>
        <item x="196"/>
        <item x="444"/>
        <item x="363"/>
        <item x="404"/>
        <item x="419"/>
        <item x="182"/>
        <item x="350"/>
        <item x="446"/>
        <item x="364"/>
        <item x="361"/>
        <item x="341"/>
        <item x="459"/>
        <item x="305"/>
        <item x="333"/>
        <item x="165"/>
        <item x="331"/>
        <item x="296"/>
        <item x="291"/>
        <item x="190"/>
        <item x="320"/>
        <item x="319"/>
        <item x="344"/>
        <item x="360"/>
        <item x="184"/>
        <item x="288"/>
        <item x="168"/>
        <item x="295"/>
        <item x="337"/>
        <item x="443"/>
        <item x="449"/>
        <item x="327"/>
        <item x="321"/>
        <item x="346"/>
        <item x="293"/>
        <item x="232"/>
        <item x="289"/>
        <item x="61"/>
        <item x="186"/>
        <item x="189"/>
        <item x="447"/>
        <item x="170"/>
        <item x="164"/>
        <item x="227"/>
        <item x="3"/>
        <item x="348"/>
        <item x="366"/>
        <item x="57"/>
        <item x="192"/>
        <item x="226"/>
        <item x="294"/>
        <item x="162"/>
        <item x="292"/>
        <item x="362"/>
        <item x="194"/>
        <item x="167"/>
        <item x="197"/>
        <item x="2"/>
        <item x="303"/>
        <item x="0"/>
        <item x="445"/>
        <item x="290"/>
        <item x="378"/>
        <item x="403"/>
        <item x="163"/>
        <item x="191"/>
        <item x="1"/>
        <item x="195"/>
        <item x="379"/>
        <item x="381"/>
        <item x="55"/>
        <item x="401"/>
        <item x="396"/>
        <item x="58"/>
        <item x="402"/>
        <item x="228"/>
        <item x="399"/>
        <item x="332"/>
        <item x="380"/>
        <item x="166"/>
        <item x="225"/>
        <item x="397"/>
        <item x="7"/>
        <item x="398"/>
        <item x="329"/>
        <item x="4"/>
        <item x="233"/>
        <item x="230"/>
        <item x="254"/>
        <item x="56"/>
        <item x="193"/>
        <item x="62"/>
        <item x="156"/>
        <item x="253"/>
        <item x="229"/>
        <item x="5"/>
        <item x="60"/>
        <item x="154"/>
        <item x="330"/>
        <item x="231"/>
        <item x="328"/>
        <item x="160"/>
        <item x="153"/>
        <item x="385"/>
        <item x="383"/>
        <item x="386"/>
        <item x="159"/>
        <item x="157"/>
        <item x="59"/>
        <item x="54"/>
        <item x="256"/>
        <item x="400"/>
        <item x="382"/>
        <item x="155"/>
        <item x="325"/>
        <item x="216"/>
        <item x="287"/>
        <item x="255"/>
        <item x="384"/>
        <item x="324"/>
        <item x="259"/>
        <item x="6"/>
        <item x="161"/>
        <item x="142"/>
        <item x="258"/>
        <item x="8"/>
        <item x="151"/>
        <item x="252"/>
        <item x="217"/>
        <item x="219"/>
        <item x="326"/>
        <item x="158"/>
        <item x="28"/>
        <item x="260"/>
        <item x="152"/>
        <item x="145"/>
        <item x="27"/>
        <item x="144"/>
        <item x="136"/>
        <item x="141"/>
        <item x="140"/>
        <item x="218"/>
        <item x="286"/>
        <item x="33"/>
        <item x="285"/>
        <item x="138"/>
        <item x="135"/>
        <item x="137"/>
        <item x="257"/>
        <item x="149"/>
        <item x="35"/>
        <item x="143"/>
        <item x="30"/>
        <item x="146"/>
        <item x="279"/>
        <item x="280"/>
        <item x="281"/>
        <item x="147"/>
        <item x="283"/>
        <item x="282"/>
        <item x="284"/>
        <item x="150"/>
        <item x="34"/>
        <item x="29"/>
        <item x="220"/>
        <item x="31"/>
        <item x="32"/>
        <item x="243"/>
        <item x="245"/>
        <item x="111"/>
        <item x="222"/>
        <item x="139"/>
        <item x="223"/>
        <item x="221"/>
        <item x="148"/>
        <item x="114"/>
        <item x="244"/>
        <item x="439"/>
        <item x="108"/>
        <item x="250"/>
        <item x="247"/>
        <item x="115"/>
        <item x="116"/>
        <item x="112"/>
        <item x="113"/>
        <item x="434"/>
        <item x="246"/>
        <item x="251"/>
        <item x="248"/>
        <item x="433"/>
        <item x="224"/>
        <item x="268"/>
        <item x="109"/>
        <item x="110"/>
        <item x="171"/>
        <item x="249"/>
        <item x="437"/>
        <item x="435"/>
        <item x="432"/>
        <item x="174"/>
        <item x="266"/>
        <item x="440"/>
        <item x="269"/>
        <item x="100"/>
        <item x="176"/>
        <item x="261"/>
        <item x="175"/>
        <item x="436"/>
        <item x="172"/>
        <item x="178"/>
        <item x="99"/>
        <item x="262"/>
        <item x="264"/>
        <item x="438"/>
        <item x="101"/>
        <item x="179"/>
        <item x="265"/>
        <item x="173"/>
        <item x="177"/>
        <item x="104"/>
        <item x="267"/>
        <item x="102"/>
        <item x="354"/>
        <item x="263"/>
        <item x="358"/>
        <item x="356"/>
        <item x="106"/>
        <item x="103"/>
        <item x="71"/>
        <item x="353"/>
        <item x="355"/>
        <item x="359"/>
        <item x="351"/>
        <item x="66"/>
        <item x="234"/>
        <item x="241"/>
        <item x="237"/>
        <item x="352"/>
        <item x="236"/>
        <item x="105"/>
        <item x="239"/>
        <item x="64"/>
        <item x="107"/>
        <item x="67"/>
        <item x="238"/>
        <item x="357"/>
        <item x="68"/>
        <item x="69"/>
        <item x="240"/>
        <item x="65"/>
        <item x="235"/>
        <item x="70"/>
        <item x="242"/>
        <item x="63"/>
        <item x="314"/>
        <item x="13"/>
        <item x="17"/>
        <item x="369"/>
        <item x="377"/>
        <item x="371"/>
        <item x="372"/>
        <item x="15"/>
        <item x="308"/>
        <item x="370"/>
        <item x="10"/>
        <item x="11"/>
        <item x="16"/>
        <item x="9"/>
        <item x="376"/>
        <item x="79"/>
        <item x="80"/>
        <item x="12"/>
        <item x="407"/>
        <item x="75"/>
        <item x="78"/>
        <item x="373"/>
        <item x="312"/>
        <item x="309"/>
        <item x="311"/>
        <item x="411"/>
        <item x="14"/>
        <item x="405"/>
        <item x="77"/>
        <item x="73"/>
        <item x="310"/>
        <item x="74"/>
        <item x="76"/>
        <item x="72"/>
        <item x="306"/>
        <item x="413"/>
        <item x="453"/>
        <item x="408"/>
        <item x="406"/>
        <item x="374"/>
        <item x="313"/>
        <item x="307"/>
        <item x="451"/>
        <item x="458"/>
        <item x="450"/>
        <item x="455"/>
        <item x="454"/>
        <item x="452"/>
        <item x="410"/>
        <item x="409"/>
        <item x="375"/>
        <item x="457"/>
        <item x="412"/>
        <item x="456"/>
      </items>
    </pivotField>
  </pivotFields>
  <rowFields count="2">
    <field x="1"/>
    <field x="2"/>
  </rowFields>
  <rowItems count="46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3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3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3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3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3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3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3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3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3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4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4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4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4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4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4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4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4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4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4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5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5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Vulnerable Population Mortality" fld="32" subtotal="average" baseField="0" baseItem="0" numFmtId="164"/>
    <dataField name="Total Population Mortality" fld="33" subtotal="average" baseField="0" baseItem="0" numFmtId="164"/>
  </dataFields>
  <formats count="6">
    <format dxfId="20">
      <pivotArea outline="0" collapsedLevelsAreSubtotals="1" fieldPosition="0"/>
    </format>
    <format dxfId="19">
      <pivotArea dataOnly="0" labelOnly="1" outline="0" axis="axisValues" fieldPosition="0"/>
    </format>
    <format dxfId="18">
      <pivotArea outline="0" fieldPosition="0">
        <references count="1">
          <reference field="4294967294" count="1" selected="0">
            <x v="0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">
      <pivotArea outline="0" fieldPosition="0">
        <references count="1">
          <reference field="4294967294" count="1" selected="0">
            <x v="1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6EF12B-3939-7B49-B301-EA89259B8AD0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O2:X12" firstHeaderRow="0" firstDataRow="1" firstDataCol="1"/>
  <pivotFields count="11">
    <pivotField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51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h="1" x="9"/>
        <item t="default"/>
      </items>
    </pivotField>
    <pivotField dataField="1" numFmtId="164" showAll="0">
      <items count="461">
        <item x="157"/>
        <item x="247"/>
        <item x="310"/>
        <item x="259"/>
        <item x="106"/>
        <item x="412"/>
        <item x="451"/>
        <item x="208"/>
        <item x="55"/>
        <item x="4"/>
        <item x="145"/>
        <item x="361"/>
        <item x="349"/>
        <item x="43"/>
        <item x="298"/>
        <item x="196"/>
        <item x="400"/>
        <item x="94"/>
        <item x="236"/>
        <item x="83"/>
        <item x="440"/>
        <item x="185"/>
        <item x="32"/>
        <item x="287"/>
        <item x="417"/>
        <item x="366"/>
        <item x="389"/>
        <item x="264"/>
        <item x="213"/>
        <item x="9"/>
        <item x="140"/>
        <item x="60"/>
        <item x="115"/>
        <item x="338"/>
        <item x="134"/>
        <item x="341"/>
        <item x="111"/>
        <item x="86"/>
        <item x="395"/>
        <item x="315"/>
        <item x="319"/>
        <item x="162"/>
        <item x="268"/>
        <item x="191"/>
        <item x="217"/>
        <item x="370"/>
        <item x="64"/>
        <item x="13"/>
        <item x="242"/>
        <item x="316"/>
        <item x="392"/>
        <item x="443"/>
        <item x="293"/>
        <item x="328"/>
        <item x="112"/>
        <item x="35"/>
        <item x="61"/>
        <item x="446"/>
        <item x="148"/>
        <item x="38"/>
        <item x="33"/>
        <item x="137"/>
        <item x="421"/>
        <item x="166"/>
        <item x="441"/>
        <item x="214"/>
        <item x="367"/>
        <item x="390"/>
        <item x="10"/>
        <item x="84"/>
        <item x="336"/>
        <item x="97"/>
        <item x="89"/>
        <item x="234"/>
        <item x="116"/>
        <item x="186"/>
        <item x="288"/>
        <item x="352"/>
        <item x="430"/>
        <item x="239"/>
        <item x="418"/>
        <item x="188"/>
        <item x="290"/>
        <item x="237"/>
        <item x="73"/>
        <item x="344"/>
        <item x="163"/>
        <item x="265"/>
        <item x="135"/>
        <item x="285"/>
        <item x="183"/>
        <item x="297"/>
        <item x="81"/>
        <item x="277"/>
        <item x="2"/>
        <item x="410"/>
        <item x="257"/>
        <item x="21"/>
        <item x="30"/>
        <item x="339"/>
        <item x="132"/>
        <item x="46"/>
        <item x="104"/>
        <item x="175"/>
        <item x="200"/>
        <item x="226"/>
        <item x="455"/>
        <item x="167"/>
        <item x="65"/>
        <item x="22"/>
        <item x="250"/>
        <item x="124"/>
        <item x="301"/>
        <item x="379"/>
        <item x="422"/>
        <item x="404"/>
        <item x="450"/>
        <item x="387"/>
        <item x="72"/>
        <item x="76"/>
        <item x="454"/>
        <item x="403"/>
        <item x="93"/>
        <item x="302"/>
        <item x="438"/>
        <item x="320"/>
        <item x="47"/>
        <item x="199"/>
        <item x="399"/>
        <item x="20"/>
        <item x="251"/>
        <item x="304"/>
        <item x="53"/>
        <item x="308"/>
        <item x="359"/>
        <item x="280"/>
        <item x="353"/>
        <item x="173"/>
        <item x="276"/>
        <item x="224"/>
        <item x="195"/>
        <item x="378"/>
        <item x="23"/>
        <item x="380"/>
        <item x="25"/>
        <item x="149"/>
        <item x="144"/>
        <item x="56"/>
        <item x="174"/>
        <item x="206"/>
        <item x="269"/>
        <item x="155"/>
        <item x="326"/>
        <item x="459"/>
        <item x="428"/>
        <item x="202"/>
        <item x="42"/>
        <item x="14"/>
        <item x="18"/>
        <item x="355"/>
        <item x="357"/>
        <item x="371"/>
        <item x="225"/>
        <item x="246"/>
        <item x="127"/>
        <item x="433"/>
        <item x="218"/>
        <item x="275"/>
        <item x="122"/>
        <item x="377"/>
        <item x="429"/>
        <item x="102"/>
        <item x="382"/>
        <item x="120"/>
        <item x="362"/>
        <item x="153"/>
        <item x="95"/>
        <item x="413"/>
        <item x="253"/>
        <item x="123"/>
        <item x="329"/>
        <item x="49"/>
        <item x="98"/>
        <item x="311"/>
        <item x="178"/>
        <item x="151"/>
        <item x="348"/>
        <item x="193"/>
        <item x="189"/>
        <item x="327"/>
        <item x="71"/>
        <item x="125"/>
        <item x="406"/>
        <item x="324"/>
        <item x="91"/>
        <item x="100"/>
        <item x="5"/>
        <item x="0"/>
        <item x="331"/>
        <item x="229"/>
        <item x="74"/>
        <item x="158"/>
        <item x="107"/>
        <item x="176"/>
        <item x="244"/>
        <item x="197"/>
        <item x="17"/>
        <item x="204"/>
        <item x="248"/>
        <item x="227"/>
        <item x="457"/>
        <item x="190"/>
        <item x="448"/>
        <item x="295"/>
        <item x="278"/>
        <item x="260"/>
        <item x="397"/>
        <item x="209"/>
        <item x="426"/>
        <item x="375"/>
        <item x="221"/>
        <item x="323"/>
        <item x="119"/>
        <item x="343"/>
        <item x="51"/>
        <item x="40"/>
        <item x="68"/>
        <item x="69"/>
        <item x="87"/>
        <item x="222"/>
        <item x="142"/>
        <item x="36"/>
        <item x="171"/>
        <item x="306"/>
        <item x="272"/>
        <item x="210"/>
        <item x="146"/>
        <item x="299"/>
        <item x="431"/>
        <item x="291"/>
        <item x="170"/>
        <item x="139"/>
        <item x="44"/>
        <item x="273"/>
        <item x="401"/>
        <item x="425"/>
        <item x="374"/>
        <item x="16"/>
        <item x="255"/>
        <item x="6"/>
        <item x="37"/>
        <item x="292"/>
        <item x="408"/>
        <item x="424"/>
        <item x="28"/>
        <item x="452"/>
        <item x="177"/>
        <item x="159"/>
        <item x="240"/>
        <item x="57"/>
        <item x="346"/>
        <item x="363"/>
        <item x="79"/>
        <item x="75"/>
        <item x="393"/>
        <item x="445"/>
        <item x="108"/>
        <item x="138"/>
        <item x="372"/>
        <item x="88"/>
        <item x="207"/>
        <item x="350"/>
        <item x="3"/>
        <item x="342"/>
        <item x="444"/>
        <item x="436"/>
        <item x="385"/>
        <item x="228"/>
        <item x="309"/>
        <item x="271"/>
        <item x="279"/>
        <item x="283"/>
        <item x="24"/>
        <item x="169"/>
        <item x="67"/>
        <item x="322"/>
        <item x="54"/>
        <item x="411"/>
        <item x="241"/>
        <item x="105"/>
        <item x="312"/>
        <item x="414"/>
        <item x="330"/>
        <item x="168"/>
        <item x="373"/>
        <item x="126"/>
        <item x="261"/>
        <item x="156"/>
        <item x="118"/>
        <item x="220"/>
        <item x="270"/>
        <item x="232"/>
        <item x="117"/>
        <item x="15"/>
        <item x="219"/>
        <item x="394"/>
        <item x="130"/>
        <item x="31"/>
        <item x="181"/>
        <item x="321"/>
        <item x="360"/>
        <item x="133"/>
        <item x="432"/>
        <item x="258"/>
        <item x="66"/>
        <item x="439"/>
        <item x="334"/>
        <item x="381"/>
        <item x="435"/>
        <item x="165"/>
        <item x="423"/>
        <item x="27"/>
        <item x="282"/>
        <item x="78"/>
        <item x="235"/>
        <item x="129"/>
        <item x="267"/>
        <item x="286"/>
        <item x="337"/>
        <item x="82"/>
        <item x="113"/>
        <item x="114"/>
        <item x="231"/>
        <item x="303"/>
        <item x="405"/>
        <item x="333"/>
        <item x="63"/>
        <item x="216"/>
        <item x="318"/>
        <item x="420"/>
        <item x="12"/>
        <item x="180"/>
        <item x="384"/>
        <item x="150"/>
        <item x="419"/>
        <item x="184"/>
        <item x="48"/>
        <item x="456"/>
        <item x="388"/>
        <item x="368"/>
        <item x="369"/>
        <item x="201"/>
        <item x="164"/>
        <item x="99"/>
        <item x="266"/>
        <item x="131"/>
        <item x="354"/>
        <item x="386"/>
        <item x="182"/>
        <item x="11"/>
        <item x="437"/>
        <item x="179"/>
        <item x="317"/>
        <item x="26"/>
        <item x="376"/>
        <item x="19"/>
        <item x="62"/>
        <item x="252"/>
        <item x="230"/>
        <item x="39"/>
        <item x="427"/>
        <item x="29"/>
        <item x="215"/>
        <item x="223"/>
        <item x="80"/>
        <item x="325"/>
        <item x="233"/>
        <item x="335"/>
        <item x="160"/>
        <item x="245"/>
        <item x="274"/>
        <item x="192"/>
        <item x="383"/>
        <item x="284"/>
        <item x="58"/>
        <item x="70"/>
        <item x="243"/>
        <item x="52"/>
        <item x="281"/>
        <item x="434"/>
        <item x="449"/>
        <item x="442"/>
        <item x="141"/>
        <item x="172"/>
        <item x="345"/>
        <item x="154"/>
        <item x="7"/>
        <item x="294"/>
        <item x="121"/>
        <item x="90"/>
        <item x="313"/>
        <item x="109"/>
        <item x="103"/>
        <item x="77"/>
        <item x="1"/>
        <item x="143"/>
        <item x="332"/>
        <item x="262"/>
        <item x="128"/>
        <item x="152"/>
        <item x="398"/>
        <item x="211"/>
        <item x="41"/>
        <item x="256"/>
        <item x="92"/>
        <item x="409"/>
        <item x="447"/>
        <item x="307"/>
        <item x="101"/>
        <item x="340"/>
        <item x="415"/>
        <item x="358"/>
        <item x="50"/>
        <item x="364"/>
        <item x="254"/>
        <item x="205"/>
        <item x="396"/>
        <item x="187"/>
        <item x="289"/>
        <item x="365"/>
        <item x="110"/>
        <item x="194"/>
        <item x="136"/>
        <item x="212"/>
        <item x="314"/>
        <item x="34"/>
        <item x="416"/>
        <item x="203"/>
        <item x="458"/>
        <item x="296"/>
        <item x="263"/>
        <item x="305"/>
        <item x="238"/>
        <item x="391"/>
        <item x="8"/>
        <item x="347"/>
        <item x="147"/>
        <item x="85"/>
        <item x="59"/>
        <item x="45"/>
        <item x="249"/>
        <item x="407"/>
        <item x="453"/>
        <item x="161"/>
        <item x="198"/>
        <item x="351"/>
        <item x="96"/>
        <item x="356"/>
        <item x="300"/>
        <item x="402"/>
        <item t="default"/>
      </items>
    </pivotField>
    <pivotField dataField="1" numFmtId="164" showAll="0">
      <items count="461">
        <item x="55"/>
        <item x="400"/>
        <item x="73"/>
        <item x="196"/>
        <item x="412"/>
        <item x="191"/>
        <item x="157"/>
        <item x="310"/>
        <item x="145"/>
        <item x="162"/>
        <item x="89"/>
        <item x="217"/>
        <item x="186"/>
        <item x="316"/>
        <item x="361"/>
        <item x="208"/>
        <item x="417"/>
        <item x="315"/>
        <item x="251"/>
        <item x="112"/>
        <item x="30"/>
        <item x="430"/>
        <item x="166"/>
        <item x="367"/>
        <item x="451"/>
        <item x="421"/>
        <item x="171"/>
        <item x="285"/>
        <item x="84"/>
        <item x="106"/>
        <item x="349"/>
        <item x="60"/>
        <item x="94"/>
        <item x="115"/>
        <item x="242"/>
        <item x="392"/>
        <item x="98"/>
        <item x="234"/>
        <item x="395"/>
        <item x="81"/>
        <item x="86"/>
        <item x="46"/>
        <item x="195"/>
        <item x="64"/>
        <item x="418"/>
        <item x="111"/>
        <item x="328"/>
        <item x="353"/>
        <item x="61"/>
        <item x="410"/>
        <item x="247"/>
        <item x="319"/>
        <item x="440"/>
        <item x="151"/>
        <item x="124"/>
        <item x="320"/>
        <item x="370"/>
        <item x="298"/>
        <item x="227"/>
        <item x="378"/>
        <item x="135"/>
        <item x="438"/>
        <item x="259"/>
        <item x="163"/>
        <item x="199"/>
        <item x="406"/>
        <item x="188"/>
        <item x="149"/>
        <item x="336"/>
        <item x="148"/>
        <item x="10"/>
        <item x="225"/>
        <item x="446"/>
        <item x="183"/>
        <item x="239"/>
        <item x="366"/>
        <item x="311"/>
        <item x="268"/>
        <item x="202"/>
        <item x="389"/>
        <item x="443"/>
        <item x="140"/>
        <item x="327"/>
        <item x="123"/>
        <item x="352"/>
        <item x="91"/>
        <item x="226"/>
        <item x="344"/>
        <item x="403"/>
        <item x="379"/>
        <item x="13"/>
        <item x="441"/>
        <item x="83"/>
        <item x="132"/>
        <item x="338"/>
        <item x="185"/>
        <item x="236"/>
        <item x="250"/>
        <item x="329"/>
        <item x="387"/>
        <item x="42"/>
        <item x="65"/>
        <item x="38"/>
        <item x="331"/>
        <item x="323"/>
        <item x="265"/>
        <item x="14"/>
        <item x="293"/>
        <item x="269"/>
        <item x="43"/>
        <item x="134"/>
        <item x="454"/>
        <item x="175"/>
        <item x="100"/>
        <item x="371"/>
        <item x="167"/>
        <item x="116"/>
        <item x="429"/>
        <item x="35"/>
        <item x="56"/>
        <item x="127"/>
        <item x="174"/>
        <item x="213"/>
        <item x="93"/>
        <item x="25"/>
        <item x="341"/>
        <item x="22"/>
        <item x="153"/>
        <item x="209"/>
        <item x="120"/>
        <item x="4"/>
        <item x="431"/>
        <item x="264"/>
        <item x="214"/>
        <item x="137"/>
        <item x="380"/>
        <item x="355"/>
        <item x="237"/>
        <item x="155"/>
        <item x="455"/>
        <item x="53"/>
        <item x="287"/>
        <item x="339"/>
        <item x="290"/>
        <item x="97"/>
        <item x="69"/>
        <item x="428"/>
        <item x="107"/>
        <item x="51"/>
        <item x="390"/>
        <item x="224"/>
        <item x="404"/>
        <item x="88"/>
        <item x="218"/>
        <item x="308"/>
        <item x="173"/>
        <item x="433"/>
        <item x="2"/>
        <item x="288"/>
        <item x="382"/>
        <item x="158"/>
        <item x="5"/>
        <item x="76"/>
        <item x="301"/>
        <item x="257"/>
        <item x="277"/>
        <item x="71"/>
        <item x="178"/>
        <item x="246"/>
        <item x="457"/>
        <item x="9"/>
        <item x="32"/>
        <item x="426"/>
        <item x="122"/>
        <item x="346"/>
        <item x="21"/>
        <item x="299"/>
        <item x="422"/>
        <item x="324"/>
        <item x="448"/>
        <item x="459"/>
        <item x="33"/>
        <item x="244"/>
        <item x="343"/>
        <item x="28"/>
        <item x="374"/>
        <item x="104"/>
        <item x="200"/>
        <item x="206"/>
        <item x="326"/>
        <item x="362"/>
        <item x="74"/>
        <item x="295"/>
        <item x="102"/>
        <item x="276"/>
        <item x="413"/>
        <item x="399"/>
        <item x="359"/>
        <item x="278"/>
        <item x="144"/>
        <item x="260"/>
        <item x="49"/>
        <item x="393"/>
        <item x="348"/>
        <item x="377"/>
        <item x="302"/>
        <item x="139"/>
        <item x="375"/>
        <item x="47"/>
        <item x="253"/>
        <item x="210"/>
        <item x="306"/>
        <item x="445"/>
        <item x="176"/>
        <item x="57"/>
        <item x="18"/>
        <item x="401"/>
        <item x="334"/>
        <item x="125"/>
        <item x="72"/>
        <item x="304"/>
        <item x="23"/>
        <item x="229"/>
        <item x="87"/>
        <item x="275"/>
        <item x="40"/>
        <item x="450"/>
        <item x="280"/>
        <item x="20"/>
        <item x="207"/>
        <item x="309"/>
        <item x="222"/>
        <item x="68"/>
        <item x="170"/>
        <item x="221"/>
        <item x="291"/>
        <item x="452"/>
        <item x="350"/>
        <item x="204"/>
        <item x="146"/>
        <item x="357"/>
        <item x="394"/>
        <item x="240"/>
        <item x="424"/>
        <item x="228"/>
        <item x="17"/>
        <item x="108"/>
        <item x="67"/>
        <item x="138"/>
        <item x="321"/>
        <item x="414"/>
        <item x="168"/>
        <item x="193"/>
        <item x="190"/>
        <item x="37"/>
        <item x="408"/>
        <item x="297"/>
        <item x="373"/>
        <item x="292"/>
        <item x="6"/>
        <item x="189"/>
        <item x="411"/>
        <item x="44"/>
        <item x="342"/>
        <item x="255"/>
        <item x="181"/>
        <item x="312"/>
        <item x="272"/>
        <item x="117"/>
        <item x="0"/>
        <item x="156"/>
        <item x="363"/>
        <item x="397"/>
        <item x="425"/>
        <item x="248"/>
        <item x="235"/>
        <item x="241"/>
        <item x="444"/>
        <item x="197"/>
        <item x="384"/>
        <item x="24"/>
        <item x="66"/>
        <item x="105"/>
        <item x="79"/>
        <item x="119"/>
        <item x="177"/>
        <item x="271"/>
        <item x="381"/>
        <item x="15"/>
        <item x="54"/>
        <item x="142"/>
        <item x="169"/>
        <item x="219"/>
        <item x="3"/>
        <item x="330"/>
        <item x="36"/>
        <item x="270"/>
        <item x="432"/>
        <item x="159"/>
        <item x="75"/>
        <item x="118"/>
        <item x="16"/>
        <item x="261"/>
        <item x="388"/>
        <item x="130"/>
        <item x="126"/>
        <item x="283"/>
        <item x="273"/>
        <item x="372"/>
        <item x="95"/>
        <item x="82"/>
        <item x="220"/>
        <item x="180"/>
        <item x="232"/>
        <item x="423"/>
        <item x="258"/>
        <item x="279"/>
        <item x="436"/>
        <item x="31"/>
        <item x="318"/>
        <item x="184"/>
        <item x="337"/>
        <item x="360"/>
        <item x="12"/>
        <item x="231"/>
        <item x="369"/>
        <item x="322"/>
        <item x="385"/>
        <item x="333"/>
        <item x="420"/>
        <item x="165"/>
        <item x="133"/>
        <item x="282"/>
        <item x="27"/>
        <item x="113"/>
        <item x="435"/>
        <item x="354"/>
        <item x="439"/>
        <item x="216"/>
        <item x="78"/>
        <item x="456"/>
        <item x="129"/>
        <item x="286"/>
        <item x="150"/>
        <item x="19"/>
        <item x="63"/>
        <item x="48"/>
        <item x="335"/>
        <item x="99"/>
        <item x="201"/>
        <item x="121"/>
        <item x="303"/>
        <item x="419"/>
        <item x="274"/>
        <item x="131"/>
        <item x="266"/>
        <item x="252"/>
        <item x="386"/>
        <item x="368"/>
        <item x="267"/>
        <item x="80"/>
        <item x="114"/>
        <item x="90"/>
        <item x="284"/>
        <item x="141"/>
        <item x="317"/>
        <item x="294"/>
        <item x="405"/>
        <item x="325"/>
        <item x="70"/>
        <item x="29"/>
        <item x="396"/>
        <item x="427"/>
        <item x="351"/>
        <item x="172"/>
        <item x="62"/>
        <item x="223"/>
        <item x="26"/>
        <item x="182"/>
        <item x="449"/>
        <item x="11"/>
        <item x="215"/>
        <item x="58"/>
        <item x="307"/>
        <item x="233"/>
        <item x="415"/>
        <item x="160"/>
        <item x="179"/>
        <item x="243"/>
        <item x="211"/>
        <item x="164"/>
        <item x="192"/>
        <item x="103"/>
        <item x="77"/>
        <item x="205"/>
        <item x="262"/>
        <item x="442"/>
        <item x="447"/>
        <item x="383"/>
        <item x="143"/>
        <item x="376"/>
        <item x="313"/>
        <item x="437"/>
        <item x="230"/>
        <item x="128"/>
        <item x="281"/>
        <item x="398"/>
        <item x="332"/>
        <item x="203"/>
        <item x="238"/>
        <item x="194"/>
        <item x="345"/>
        <item x="154"/>
        <item x="296"/>
        <item x="409"/>
        <item x="364"/>
        <item x="41"/>
        <item x="109"/>
        <item x="7"/>
        <item x="391"/>
        <item x="92"/>
        <item x="52"/>
        <item x="340"/>
        <item x="453"/>
        <item x="365"/>
        <item x="358"/>
        <item x="434"/>
        <item x="39"/>
        <item x="347"/>
        <item x="187"/>
        <item x="289"/>
        <item x="161"/>
        <item x="45"/>
        <item x="101"/>
        <item x="147"/>
        <item x="136"/>
        <item x="245"/>
        <item x="34"/>
        <item x="1"/>
        <item x="256"/>
        <item x="300"/>
        <item x="407"/>
        <item x="305"/>
        <item x="356"/>
        <item x="198"/>
        <item x="254"/>
        <item x="50"/>
        <item x="152"/>
        <item x="458"/>
        <item x="96"/>
        <item x="314"/>
        <item x="416"/>
        <item x="85"/>
        <item x="110"/>
        <item x="402"/>
        <item x="263"/>
        <item x="249"/>
        <item x="8"/>
        <item x="59"/>
        <item x="212"/>
        <item t="default"/>
      </items>
    </pivotField>
    <pivotField dataField="1" numFmtId="164" showAll="0"/>
    <pivotField dataField="1" numFmtId="164" showAll="0">
      <items count="461">
        <item x="157"/>
        <item x="310"/>
        <item x="361"/>
        <item x="94"/>
        <item x="208"/>
        <item x="55"/>
        <item x="412"/>
        <item x="106"/>
        <item x="196"/>
        <item x="451"/>
        <item x="400"/>
        <item x="366"/>
        <item x="145"/>
        <item x="259"/>
        <item x="349"/>
        <item x="389"/>
        <item x="287"/>
        <item x="134"/>
        <item x="13"/>
        <item x="268"/>
        <item x="440"/>
        <item x="247"/>
        <item x="236"/>
        <item x="338"/>
        <item x="213"/>
        <item x="32"/>
        <item x="43"/>
        <item x="83"/>
        <item x="111"/>
        <item x="64"/>
        <item x="185"/>
        <item x="264"/>
        <item x="421"/>
        <item x="315"/>
        <item x="38"/>
        <item x="4"/>
        <item x="60"/>
        <item x="298"/>
        <item x="162"/>
        <item x="417"/>
        <item x="319"/>
        <item x="370"/>
        <item x="9"/>
        <item x="237"/>
        <item x="137"/>
        <item x="392"/>
        <item x="89"/>
        <item x="242"/>
        <item x="277"/>
        <item x="115"/>
        <item x="293"/>
        <item x="395"/>
        <item x="344"/>
        <item x="217"/>
        <item x="183"/>
        <item x="367"/>
        <item x="446"/>
        <item x="61"/>
        <item x="341"/>
        <item x="290"/>
        <item x="403"/>
        <item x="251"/>
        <item x="86"/>
        <item x="166"/>
        <item x="140"/>
        <item x="302"/>
        <item x="124"/>
        <item x="42"/>
        <item x="443"/>
        <item x="226"/>
        <item x="410"/>
        <item x="81"/>
        <item x="10"/>
        <item x="122"/>
        <item x="191"/>
        <item x="35"/>
        <item x="430"/>
        <item x="239"/>
        <item x="328"/>
        <item x="327"/>
        <item x="390"/>
        <item x="265"/>
        <item x="148"/>
        <item x="441"/>
        <item x="418"/>
        <item x="73"/>
        <item x="362"/>
        <item x="404"/>
        <item x="336"/>
        <item x="163"/>
        <item x="316"/>
        <item x="428"/>
        <item x="33"/>
        <item x="454"/>
        <item x="84"/>
        <item x="352"/>
        <item x="234"/>
        <item x="175"/>
        <item x="379"/>
        <item x="387"/>
        <item x="431"/>
        <item x="188"/>
        <item x="438"/>
        <item x="30"/>
        <item x="339"/>
        <item x="214"/>
        <item x="132"/>
        <item x="275"/>
        <item x="257"/>
        <item x="455"/>
        <item x="353"/>
        <item x="97"/>
        <item x="186"/>
        <item x="135"/>
        <item x="112"/>
        <item x="98"/>
        <item x="46"/>
        <item x="288"/>
        <item x="429"/>
        <item x="53"/>
        <item x="22"/>
        <item x="14"/>
        <item x="199"/>
        <item x="348"/>
        <item x="371"/>
        <item x="144"/>
        <item x="359"/>
        <item x="149"/>
        <item x="285"/>
        <item x="25"/>
        <item x="301"/>
        <item x="422"/>
        <item x="450"/>
        <item x="433"/>
        <item x="250"/>
        <item x="2"/>
        <item x="127"/>
        <item x="71"/>
        <item x="413"/>
        <item x="229"/>
        <item x="218"/>
        <item x="174"/>
        <item x="65"/>
        <item x="308"/>
        <item x="178"/>
        <item x="382"/>
        <item x="459"/>
        <item x="47"/>
        <item x="311"/>
        <item x="377"/>
        <item x="269"/>
        <item x="397"/>
        <item x="255"/>
        <item x="167"/>
        <item x="246"/>
        <item x="329"/>
        <item x="304"/>
        <item x="68"/>
        <item x="72"/>
        <item x="49"/>
        <item x="104"/>
        <item x="227"/>
        <item x="209"/>
        <item x="200"/>
        <item x="202"/>
        <item x="342"/>
        <item x="176"/>
        <item x="355"/>
        <item x="224"/>
        <item x="225"/>
        <item x="297"/>
        <item x="195"/>
        <item x="155"/>
        <item x="378"/>
        <item x="204"/>
        <item x="76"/>
        <item x="306"/>
        <item x="206"/>
        <item x="116"/>
        <item x="17"/>
        <item x="0"/>
        <item x="278"/>
        <item x="119"/>
        <item x="125"/>
        <item x="40"/>
        <item x="280"/>
        <item x="326"/>
        <item x="139"/>
        <item x="107"/>
        <item x="445"/>
        <item x="222"/>
        <item x="123"/>
        <item x="457"/>
        <item x="357"/>
        <item x="260"/>
        <item x="295"/>
        <item x="102"/>
        <item x="276"/>
        <item x="380"/>
        <item x="273"/>
        <item x="171"/>
        <item x="100"/>
        <item x="312"/>
        <item x="393"/>
        <item x="346"/>
        <item x="5"/>
        <item x="173"/>
        <item x="320"/>
        <item x="93"/>
        <item x="21"/>
        <item x="331"/>
        <item x="20"/>
        <item x="158"/>
        <item x="374"/>
        <item x="253"/>
        <item x="120"/>
        <item x="153"/>
        <item x="375"/>
        <item x="244"/>
        <item x="426"/>
        <item x="324"/>
        <item x="193"/>
        <item x="399"/>
        <item x="142"/>
        <item x="425"/>
        <item x="406"/>
        <item x="394"/>
        <item x="170"/>
        <item x="74"/>
        <item x="190"/>
        <item x="414"/>
        <item x="91"/>
        <item x="23"/>
        <item x="292"/>
        <item x="448"/>
        <item x="221"/>
        <item x="69"/>
        <item x="28"/>
        <item x="151"/>
        <item x="408"/>
        <item x="56"/>
        <item x="334"/>
        <item x="444"/>
        <item x="44"/>
        <item x="240"/>
        <item x="291"/>
        <item x="309"/>
        <item x="18"/>
        <item x="189"/>
        <item x="159"/>
        <item x="6"/>
        <item x="88"/>
        <item x="51"/>
        <item x="241"/>
        <item x="108"/>
        <item x="37"/>
        <item x="323"/>
        <item x="343"/>
        <item x="372"/>
        <item x="270"/>
        <item x="24"/>
        <item x="330"/>
        <item x="373"/>
        <item x="350"/>
        <item x="138"/>
        <item x="232"/>
        <item x="105"/>
        <item x="363"/>
        <item x="439"/>
        <item x="435"/>
        <item x="322"/>
        <item x="95"/>
        <item x="436"/>
        <item x="66"/>
        <item x="279"/>
        <item x="272"/>
        <item x="3"/>
        <item x="283"/>
        <item x="321"/>
        <item x="146"/>
        <item x="126"/>
        <item x="36"/>
        <item x="411"/>
        <item x="67"/>
        <item x="57"/>
        <item x="156"/>
        <item x="87"/>
        <item x="168"/>
        <item x="452"/>
        <item x="261"/>
        <item x="197"/>
        <item x="360"/>
        <item x="181"/>
        <item x="401"/>
        <item x="299"/>
        <item x="15"/>
        <item x="207"/>
        <item x="184"/>
        <item x="177"/>
        <item x="220"/>
        <item x="385"/>
        <item x="99"/>
        <item x="248"/>
        <item x="381"/>
        <item x="130"/>
        <item x="424"/>
        <item x="129"/>
        <item x="118"/>
        <item x="54"/>
        <item x="210"/>
        <item x="79"/>
        <item x="384"/>
        <item x="75"/>
        <item x="117"/>
        <item x="16"/>
        <item x="219"/>
        <item x="150"/>
        <item x="423"/>
        <item x="228"/>
        <item x="333"/>
        <item x="169"/>
        <item x="258"/>
        <item x="317"/>
        <item x="78"/>
        <item x="456"/>
        <item x="11"/>
        <item x="432"/>
        <item x="271"/>
        <item x="82"/>
        <item x="405"/>
        <item x="282"/>
        <item x="133"/>
        <item x="233"/>
        <item x="31"/>
        <item x="27"/>
        <item x="231"/>
        <item x="388"/>
        <item x="62"/>
        <item x="12"/>
        <item x="286"/>
        <item x="354"/>
        <item x="201"/>
        <item x="337"/>
        <item x="318"/>
        <item x="266"/>
        <item x="267"/>
        <item x="216"/>
        <item x="325"/>
        <item x="180"/>
        <item x="48"/>
        <item x="419"/>
        <item x="427"/>
        <item x="215"/>
        <item x="70"/>
        <item x="409"/>
        <item x="369"/>
        <item x="368"/>
        <item x="235"/>
        <item x="420"/>
        <item x="416"/>
        <item x="172"/>
        <item x="415"/>
        <item x="447"/>
        <item x="303"/>
        <item x="284"/>
        <item x="165"/>
        <item x="19"/>
        <item x="383"/>
        <item x="114"/>
        <item x="252"/>
        <item x="376"/>
        <item x="396"/>
        <item x="128"/>
        <item x="211"/>
        <item x="223"/>
        <item x="437"/>
        <item x="63"/>
        <item x="164"/>
        <item x="182"/>
        <item x="136"/>
        <item x="335"/>
        <item x="386"/>
        <item x="192"/>
        <item x="131"/>
        <item x="113"/>
        <item x="141"/>
        <item x="281"/>
        <item x="254"/>
        <item x="263"/>
        <item x="434"/>
        <item x="39"/>
        <item x="364"/>
        <item x="294"/>
        <item x="110"/>
        <item x="59"/>
        <item x="314"/>
        <item x="161"/>
        <item x="29"/>
        <item x="90"/>
        <item x="160"/>
        <item x="243"/>
        <item x="274"/>
        <item x="121"/>
        <item x="179"/>
        <item x="442"/>
        <item x="92"/>
        <item x="26"/>
        <item x="365"/>
        <item x="77"/>
        <item x="262"/>
        <item x="80"/>
        <item x="289"/>
        <item x="109"/>
        <item x="143"/>
        <item x="1"/>
        <item x="7"/>
        <item x="345"/>
        <item x="212"/>
        <item x="307"/>
        <item x="340"/>
        <item x="230"/>
        <item x="194"/>
        <item x="187"/>
        <item x="313"/>
        <item x="58"/>
        <item x="205"/>
        <item x="41"/>
        <item x="238"/>
        <item x="203"/>
        <item x="458"/>
        <item x="256"/>
        <item x="332"/>
        <item x="154"/>
        <item x="147"/>
        <item x="50"/>
        <item x="8"/>
        <item x="198"/>
        <item x="449"/>
        <item x="398"/>
        <item x="152"/>
        <item x="453"/>
        <item x="52"/>
        <item x="45"/>
        <item x="391"/>
        <item x="358"/>
        <item x="245"/>
        <item x="103"/>
        <item x="296"/>
        <item x="300"/>
        <item x="34"/>
        <item x="85"/>
        <item x="101"/>
        <item x="351"/>
        <item x="347"/>
        <item x="402"/>
        <item x="305"/>
        <item x="407"/>
        <item x="96"/>
        <item x="356"/>
        <item x="249"/>
        <item t="default"/>
      </items>
    </pivotField>
    <pivotField dataField="1" numFmtId="164" showAll="0">
      <items count="461">
        <item x="157"/>
        <item x="55"/>
        <item x="208"/>
        <item x="412"/>
        <item x="310"/>
        <item x="349"/>
        <item x="185"/>
        <item x="106"/>
        <item x="293"/>
        <item x="361"/>
        <item x="446"/>
        <item x="315"/>
        <item x="417"/>
        <item x="162"/>
        <item x="60"/>
        <item x="338"/>
        <item x="145"/>
        <item x="94"/>
        <item x="451"/>
        <item x="400"/>
        <item x="236"/>
        <item x="440"/>
        <item x="196"/>
        <item x="134"/>
        <item x="247"/>
        <item x="287"/>
        <item x="83"/>
        <item x="213"/>
        <item x="73"/>
        <item x="259"/>
        <item x="217"/>
        <item x="32"/>
        <item x="61"/>
        <item x="89"/>
        <item x="392"/>
        <item x="9"/>
        <item x="298"/>
        <item x="264"/>
        <item x="111"/>
        <item x="38"/>
        <item x="64"/>
        <item x="43"/>
        <item x="389"/>
        <item x="188"/>
        <item x="344"/>
        <item x="366"/>
        <item x="191"/>
        <item x="226"/>
        <item x="336"/>
        <item x="186"/>
        <item x="4"/>
        <item x="84"/>
        <item x="328"/>
        <item x="421"/>
        <item x="132"/>
        <item x="268"/>
        <item x="97"/>
        <item x="30"/>
        <item x="140"/>
        <item x="46"/>
        <item x="166"/>
        <item x="124"/>
        <item x="395"/>
        <item x="137"/>
        <item x="319"/>
        <item x="183"/>
        <item x="135"/>
        <item x="112"/>
        <item x="277"/>
        <item x="33"/>
        <item x="115"/>
        <item x="290"/>
        <item x="367"/>
        <item x="214"/>
        <item x="72"/>
        <item x="86"/>
        <item x="239"/>
        <item x="127"/>
        <item x="174"/>
        <item x="390"/>
        <item x="22"/>
        <item x="13"/>
        <item x="175"/>
        <item x="301"/>
        <item x="163"/>
        <item x="441"/>
        <item x="418"/>
        <item x="443"/>
        <item x="430"/>
        <item x="81"/>
        <item x="242"/>
        <item x="370"/>
        <item x="49"/>
        <item x="65"/>
        <item x="250"/>
        <item x="352"/>
        <item x="403"/>
        <item x="339"/>
        <item x="237"/>
        <item x="18"/>
        <item x="378"/>
        <item x="35"/>
        <item x="116"/>
        <item x="10"/>
        <item x="316"/>
        <item x="379"/>
        <item x="265"/>
        <item x="195"/>
        <item x="202"/>
        <item x="171"/>
        <item x="429"/>
        <item x="327"/>
        <item x="149"/>
        <item x="206"/>
        <item x="14"/>
        <item x="387"/>
        <item x="288"/>
        <item x="438"/>
        <item x="148"/>
        <item x="251"/>
        <item x="21"/>
        <item x="98"/>
        <item x="302"/>
        <item x="155"/>
        <item x="341"/>
        <item x="47"/>
        <item x="413"/>
        <item x="399"/>
        <item x="320"/>
        <item x="234"/>
        <item x="455"/>
        <item x="71"/>
        <item x="123"/>
        <item x="382"/>
        <item x="23"/>
        <item x="285"/>
        <item x="200"/>
        <item x="224"/>
        <item x="454"/>
        <item x="428"/>
        <item x="0"/>
        <item x="359"/>
        <item x="257"/>
        <item x="353"/>
        <item x="209"/>
        <item x="278"/>
        <item x="153"/>
        <item x="276"/>
        <item x="104"/>
        <item x="371"/>
        <item x="199"/>
        <item x="173"/>
        <item x="229"/>
        <item x="410"/>
        <item x="450"/>
        <item x="348"/>
        <item x="120"/>
        <item x="377"/>
        <item x="459"/>
        <item x="56"/>
        <item x="275"/>
        <item x="167"/>
        <item x="91"/>
        <item x="93"/>
        <item x="404"/>
        <item x="457"/>
        <item x="178"/>
        <item x="225"/>
        <item x="53"/>
        <item x="25"/>
        <item x="204"/>
        <item x="74"/>
        <item x="42"/>
        <item x="144"/>
        <item x="122"/>
        <item x="355"/>
        <item x="357"/>
        <item x="227"/>
        <item x="151"/>
        <item x="102"/>
        <item x="69"/>
        <item x="269"/>
        <item x="2"/>
        <item x="20"/>
        <item x="295"/>
        <item x="100"/>
        <item x="308"/>
        <item x="422"/>
        <item x="76"/>
        <item x="57"/>
        <item x="363"/>
        <item x="304"/>
        <item x="362"/>
        <item x="159"/>
        <item x="260"/>
        <item x="5"/>
        <item x="326"/>
        <item x="306"/>
        <item x="210"/>
        <item x="40"/>
        <item x="375"/>
        <item x="51"/>
        <item x="218"/>
        <item x="311"/>
        <item x="331"/>
        <item x="253"/>
        <item x="125"/>
        <item x="431"/>
        <item x="193"/>
        <item x="433"/>
        <item x="139"/>
        <item x="68"/>
        <item x="176"/>
        <item x="244"/>
        <item x="380"/>
        <item x="119"/>
        <item x="408"/>
        <item x="312"/>
        <item x="107"/>
        <item x="158"/>
        <item x="406"/>
        <item x="329"/>
        <item x="297"/>
        <item x="36"/>
        <item x="222"/>
        <item x="414"/>
        <item x="444"/>
        <item x="6"/>
        <item x="323"/>
        <item x="397"/>
        <item x="246"/>
        <item x="88"/>
        <item x="346"/>
        <item x="280"/>
        <item x="255"/>
        <item x="448"/>
        <item x="79"/>
        <item x="142"/>
        <item x="37"/>
        <item x="324"/>
        <item x="272"/>
        <item x="17"/>
        <item x="342"/>
        <item x="190"/>
        <item x="394"/>
        <item x="425"/>
        <item x="426"/>
        <item x="343"/>
        <item x="54"/>
        <item x="292"/>
        <item x="16"/>
        <item x="445"/>
        <item x="221"/>
        <item x="393"/>
        <item x="360"/>
        <item x="241"/>
        <item x="273"/>
        <item x="271"/>
        <item x="138"/>
        <item x="424"/>
        <item x="170"/>
        <item x="181"/>
        <item x="105"/>
        <item x="452"/>
        <item x="24"/>
        <item x="130"/>
        <item x="67"/>
        <item x="374"/>
        <item x="189"/>
        <item x="423"/>
        <item x="108"/>
        <item x="232"/>
        <item x="270"/>
        <item x="15"/>
        <item x="330"/>
        <item x="291"/>
        <item x="219"/>
        <item x="87"/>
        <item x="228"/>
        <item x="321"/>
        <item x="156"/>
        <item x="118"/>
        <item x="3"/>
        <item x="309"/>
        <item x="381"/>
        <item x="44"/>
        <item x="286"/>
        <item x="240"/>
        <item x="436"/>
        <item x="207"/>
        <item x="322"/>
        <item x="299"/>
        <item x="95"/>
        <item x="279"/>
        <item x="28"/>
        <item x="126"/>
        <item x="334"/>
        <item x="177"/>
        <item x="411"/>
        <item x="385"/>
        <item x="197"/>
        <item x="117"/>
        <item x="401"/>
        <item x="350"/>
        <item x="168"/>
        <item x="261"/>
        <item x="75"/>
        <item x="258"/>
        <item x="66"/>
        <item x="373"/>
        <item x="372"/>
        <item x="248"/>
        <item x="220"/>
        <item x="283"/>
        <item x="146"/>
        <item x="29"/>
        <item x="432"/>
        <item x="99"/>
        <item x="31"/>
        <item x="169"/>
        <item x="133"/>
        <item x="165"/>
        <item x="231"/>
        <item x="354"/>
        <item x="439"/>
        <item x="333"/>
        <item x="266"/>
        <item x="129"/>
        <item x="82"/>
        <item x="388"/>
        <item x="216"/>
        <item x="235"/>
        <item x="252"/>
        <item x="121"/>
        <item x="437"/>
        <item x="368"/>
        <item x="62"/>
        <item x="12"/>
        <item x="184"/>
        <item x="215"/>
        <item x="48"/>
        <item x="201"/>
        <item x="337"/>
        <item x="150"/>
        <item x="405"/>
        <item x="318"/>
        <item x="267"/>
        <item x="172"/>
        <item x="39"/>
        <item x="435"/>
        <item x="233"/>
        <item x="80"/>
        <item x="369"/>
        <item x="78"/>
        <item x="70"/>
        <item x="420"/>
        <item x="223"/>
        <item x="63"/>
        <item x="282"/>
        <item x="19"/>
        <item x="164"/>
        <item x="284"/>
        <item x="27"/>
        <item x="303"/>
        <item x="180"/>
        <item x="384"/>
        <item x="419"/>
        <item x="11"/>
        <item x="456"/>
        <item x="114"/>
        <item x="325"/>
        <item x="335"/>
        <item x="113"/>
        <item x="90"/>
        <item x="262"/>
        <item x="230"/>
        <item x="182"/>
        <item x="243"/>
        <item x="192"/>
        <item x="317"/>
        <item x="294"/>
        <item x="160"/>
        <item x="376"/>
        <item x="416"/>
        <item x="274"/>
        <item x="396"/>
        <item x="211"/>
        <item x="386"/>
        <item x="427"/>
        <item x="77"/>
        <item x="7"/>
        <item x="128"/>
        <item x="398"/>
        <item x="415"/>
        <item x="131"/>
        <item x="26"/>
        <item x="1"/>
        <item x="141"/>
        <item x="58"/>
        <item x="256"/>
        <item x="103"/>
        <item x="205"/>
        <item x="281"/>
        <item x="154"/>
        <item x="365"/>
        <item x="449"/>
        <item x="136"/>
        <item x="434"/>
        <item x="101"/>
        <item x="364"/>
        <item x="447"/>
        <item x="161"/>
        <item x="345"/>
        <item x="92"/>
        <item x="383"/>
        <item x="179"/>
        <item x="41"/>
        <item x="52"/>
        <item x="147"/>
        <item x="358"/>
        <item x="109"/>
        <item x="110"/>
        <item x="340"/>
        <item x="332"/>
        <item x="307"/>
        <item x="314"/>
        <item x="409"/>
        <item x="313"/>
        <item x="194"/>
        <item x="263"/>
        <item x="296"/>
        <item x="245"/>
        <item x="143"/>
        <item x="187"/>
        <item x="305"/>
        <item x="45"/>
        <item x="34"/>
        <item x="391"/>
        <item x="8"/>
        <item x="85"/>
        <item x="442"/>
        <item x="238"/>
        <item x="59"/>
        <item x="198"/>
        <item x="254"/>
        <item x="300"/>
        <item x="289"/>
        <item x="249"/>
        <item x="407"/>
        <item x="212"/>
        <item x="402"/>
        <item x="152"/>
        <item x="356"/>
        <item x="96"/>
        <item x="203"/>
        <item x="351"/>
        <item x="50"/>
        <item x="453"/>
        <item x="347"/>
        <item x="458"/>
        <item t="default"/>
      </items>
    </pivotField>
    <pivotField dataField="1" numFmtId="164" showAll="0">
      <items count="461">
        <item x="157"/>
        <item x="259"/>
        <item x="55"/>
        <item x="208"/>
        <item x="412"/>
        <item x="310"/>
        <item x="4"/>
        <item x="106"/>
        <item x="361"/>
        <item x="366"/>
        <item x="298"/>
        <item x="338"/>
        <item x="349"/>
        <item x="162"/>
        <item x="32"/>
        <item x="145"/>
        <item x="236"/>
        <item x="247"/>
        <item x="440"/>
        <item x="43"/>
        <item x="213"/>
        <item x="196"/>
        <item x="83"/>
        <item x="264"/>
        <item x="60"/>
        <item x="451"/>
        <item x="185"/>
        <item x="9"/>
        <item x="94"/>
        <item x="417"/>
        <item x="287"/>
        <item x="400"/>
        <item x="134"/>
        <item x="389"/>
        <item x="111"/>
        <item x="285"/>
        <item x="319"/>
        <item x="38"/>
        <item x="344"/>
        <item x="392"/>
        <item x="242"/>
        <item x="13"/>
        <item x="217"/>
        <item x="89"/>
        <item x="22"/>
        <item x="35"/>
        <item x="237"/>
        <item x="446"/>
        <item x="124"/>
        <item x="341"/>
        <item x="293"/>
        <item x="315"/>
        <item x="64"/>
        <item x="115"/>
        <item x="226"/>
        <item x="140"/>
        <item x="395"/>
        <item x="10"/>
        <item x="191"/>
        <item x="418"/>
        <item x="379"/>
        <item x="188"/>
        <item x="86"/>
        <item x="370"/>
        <item x="144"/>
        <item x="339"/>
        <item x="73"/>
        <item x="290"/>
        <item x="186"/>
        <item x="137"/>
        <item x="132"/>
        <item x="175"/>
        <item x="253"/>
        <item x="33"/>
        <item x="268"/>
        <item x="265"/>
        <item x="367"/>
        <item x="430"/>
        <item x="239"/>
        <item x="227"/>
        <item x="166"/>
        <item x="135"/>
        <item x="214"/>
        <item x="336"/>
        <item x="301"/>
        <item x="46"/>
        <item x="277"/>
        <item x="56"/>
        <item x="390"/>
        <item x="30"/>
        <item x="382"/>
        <item x="112"/>
        <item x="174"/>
        <item x="61"/>
        <item x="455"/>
        <item x="84"/>
        <item x="72"/>
        <item x="218"/>
        <item x="378"/>
        <item x="163"/>
        <item x="328"/>
        <item x="352"/>
        <item x="200"/>
        <item x="288"/>
        <item x="403"/>
        <item x="441"/>
        <item x="316"/>
        <item x="195"/>
        <item x="250"/>
        <item x="234"/>
        <item x="443"/>
        <item x="97"/>
        <item x="438"/>
        <item x="421"/>
        <item x="183"/>
        <item x="359"/>
        <item x="14"/>
        <item x="122"/>
        <item x="65"/>
        <item x="81"/>
        <item x="371"/>
        <item x="127"/>
        <item x="454"/>
        <item x="71"/>
        <item x="413"/>
        <item x="326"/>
        <item x="171"/>
        <item x="450"/>
        <item x="297"/>
        <item x="275"/>
        <item x="199"/>
        <item x="42"/>
        <item x="100"/>
        <item x="410"/>
        <item x="148"/>
        <item x="329"/>
        <item x="260"/>
        <item x="21"/>
        <item x="225"/>
        <item x="151"/>
        <item x="167"/>
        <item x="404"/>
        <item x="269"/>
        <item x="406"/>
        <item x="93"/>
        <item x="98"/>
        <item x="331"/>
        <item x="202"/>
        <item x="304"/>
        <item x="76"/>
        <item x="422"/>
        <item x="224"/>
        <item x="429"/>
        <item x="387"/>
        <item x="20"/>
        <item x="327"/>
        <item x="107"/>
        <item x="459"/>
        <item x="276"/>
        <item x="173"/>
        <item x="311"/>
        <item x="158"/>
        <item x="229"/>
        <item x="397"/>
        <item x="209"/>
        <item x="353"/>
        <item x="251"/>
        <item x="116"/>
        <item x="346"/>
        <item x="308"/>
        <item x="377"/>
        <item x="159"/>
        <item x="428"/>
        <item x="2"/>
        <item x="155"/>
        <item x="431"/>
        <item x="448"/>
        <item x="193"/>
        <item x="130"/>
        <item x="399"/>
        <item x="445"/>
        <item x="278"/>
        <item x="23"/>
        <item x="302"/>
        <item x="261"/>
        <item x="123"/>
        <item x="414"/>
        <item x="295"/>
        <item x="138"/>
        <item x="68"/>
        <item x="355"/>
        <item x="457"/>
        <item x="153"/>
        <item x="25"/>
        <item x="348"/>
        <item x="149"/>
        <item x="246"/>
        <item x="47"/>
        <item x="53"/>
        <item x="257"/>
        <item x="433"/>
        <item x="17"/>
        <item x="91"/>
        <item x="323"/>
        <item x="362"/>
        <item x="241"/>
        <item x="169"/>
        <item x="69"/>
        <item x="5"/>
        <item x="320"/>
        <item x="273"/>
        <item x="176"/>
        <item x="375"/>
        <item x="119"/>
        <item x="117"/>
        <item x="49"/>
        <item x="87"/>
        <item x="51"/>
        <item x="79"/>
        <item x="74"/>
        <item x="104"/>
        <item x="291"/>
        <item x="306"/>
        <item x="334"/>
        <item x="255"/>
        <item x="343"/>
        <item x="206"/>
        <item x="357"/>
        <item x="280"/>
        <item x="40"/>
        <item x="125"/>
        <item x="178"/>
        <item x="374"/>
        <item x="425"/>
        <item x="0"/>
        <item x="108"/>
        <item x="139"/>
        <item x="426"/>
        <item x="380"/>
        <item x="57"/>
        <item x="222"/>
        <item x="408"/>
        <item x="170"/>
        <item x="142"/>
        <item x="221"/>
        <item x="204"/>
        <item x="88"/>
        <item x="363"/>
        <item x="244"/>
        <item x="292"/>
        <item x="36"/>
        <item x="324"/>
        <item x="102"/>
        <item x="156"/>
        <item x="394"/>
        <item x="272"/>
        <item x="54"/>
        <item x="189"/>
        <item x="372"/>
        <item x="120"/>
        <item x="95"/>
        <item x="18"/>
        <item x="312"/>
        <item x="393"/>
        <item x="432"/>
        <item x="210"/>
        <item x="411"/>
        <item x="15"/>
        <item x="181"/>
        <item x="240"/>
        <item x="219"/>
        <item x="177"/>
        <item x="190"/>
        <item x="66"/>
        <item x="3"/>
        <item x="6"/>
        <item x="220"/>
        <item x="444"/>
        <item x="283"/>
        <item x="342"/>
        <item x="232"/>
        <item x="184"/>
        <item x="105"/>
        <item x="322"/>
        <item x="75"/>
        <item x="299"/>
        <item x="270"/>
        <item x="118"/>
        <item x="126"/>
        <item x="168"/>
        <item x="129"/>
        <item x="16"/>
        <item x="24"/>
        <item x="67"/>
        <item x="309"/>
        <item x="133"/>
        <item x="37"/>
        <item x="228"/>
        <item x="207"/>
        <item x="423"/>
        <item x="172"/>
        <item x="385"/>
        <item x="330"/>
        <item x="99"/>
        <item x="436"/>
        <item x="439"/>
        <item x="252"/>
        <item x="373"/>
        <item x="381"/>
        <item x="82"/>
        <item x="303"/>
        <item x="360"/>
        <item x="405"/>
        <item x="337"/>
        <item x="248"/>
        <item x="452"/>
        <item x="424"/>
        <item x="401"/>
        <item x="271"/>
        <item x="258"/>
        <item x="235"/>
        <item x="388"/>
        <item x="386"/>
        <item x="335"/>
        <item x="28"/>
        <item x="279"/>
        <item x="146"/>
        <item x="435"/>
        <item x="197"/>
        <item x="350"/>
        <item x="44"/>
        <item x="201"/>
        <item x="11"/>
        <item x="223"/>
        <item x="456"/>
        <item x="321"/>
        <item x="78"/>
        <item x="27"/>
        <item x="282"/>
        <item x="333"/>
        <item x="164"/>
        <item x="231"/>
        <item x="294"/>
        <item x="180"/>
        <item x="31"/>
        <item x="266"/>
        <item x="70"/>
        <item x="121"/>
        <item x="376"/>
        <item x="215"/>
        <item x="80"/>
        <item x="437"/>
        <item x="29"/>
        <item x="182"/>
        <item x="62"/>
        <item x="419"/>
        <item x="284"/>
        <item x="150"/>
        <item x="19"/>
        <item x="216"/>
        <item x="354"/>
        <item x="26"/>
        <item x="48"/>
        <item x="63"/>
        <item x="286"/>
        <item x="427"/>
        <item x="345"/>
        <item x="368"/>
        <item x="384"/>
        <item x="369"/>
        <item x="12"/>
        <item x="317"/>
        <item x="447"/>
        <item x="325"/>
        <item x="77"/>
        <item x="420"/>
        <item x="113"/>
        <item x="114"/>
        <item x="434"/>
        <item x="274"/>
        <item x="233"/>
        <item x="165"/>
        <item x="318"/>
        <item x="243"/>
        <item x="131"/>
        <item x="281"/>
        <item x="313"/>
        <item x="90"/>
        <item x="267"/>
        <item x="160"/>
        <item x="103"/>
        <item x="192"/>
        <item x="364"/>
        <item x="52"/>
        <item x="141"/>
        <item x="58"/>
        <item x="230"/>
        <item x="45"/>
        <item x="332"/>
        <item x="340"/>
        <item x="109"/>
        <item x="154"/>
        <item x="415"/>
        <item x="161"/>
        <item x="128"/>
        <item x="39"/>
        <item x="383"/>
        <item x="1"/>
        <item x="262"/>
        <item x="396"/>
        <item x="7"/>
        <item x="179"/>
        <item x="307"/>
        <item x="289"/>
        <item x="136"/>
        <item x="143"/>
        <item x="409"/>
        <item x="398"/>
        <item x="358"/>
        <item x="194"/>
        <item x="198"/>
        <item x="187"/>
        <item x="205"/>
        <item x="203"/>
        <item x="211"/>
        <item x="92"/>
        <item x="50"/>
        <item x="85"/>
        <item x="249"/>
        <item x="351"/>
        <item x="453"/>
        <item x="34"/>
        <item x="41"/>
        <item x="238"/>
        <item x="296"/>
        <item x="96"/>
        <item x="300"/>
        <item x="416"/>
        <item x="256"/>
        <item x="263"/>
        <item x="442"/>
        <item x="8"/>
        <item x="59"/>
        <item x="458"/>
        <item x="365"/>
        <item x="449"/>
        <item x="147"/>
        <item x="314"/>
        <item x="356"/>
        <item x="245"/>
        <item x="101"/>
        <item x="391"/>
        <item x="347"/>
        <item x="402"/>
        <item x="152"/>
        <item x="110"/>
        <item x="212"/>
        <item x="407"/>
        <item x="305"/>
        <item x="254"/>
        <item t="default"/>
      </items>
    </pivotField>
    <pivotField dataField="1" numFmtId="164" showAll="0">
      <items count="461">
        <item x="21"/>
        <item x="98"/>
        <item x="200"/>
        <item x="251"/>
        <item x="56"/>
        <item x="97"/>
        <item x="285"/>
        <item x="72"/>
        <item x="191"/>
        <item x="202"/>
        <item x="104"/>
        <item x="60"/>
        <item x="183"/>
        <item x="81"/>
        <item x="210"/>
        <item x="311"/>
        <item x="116"/>
        <item x="250"/>
        <item x="302"/>
        <item x="353"/>
        <item x="234"/>
        <item x="429"/>
        <item x="199"/>
        <item x="431"/>
        <item x="336"/>
        <item x="327"/>
        <item x="73"/>
        <item x="132"/>
        <item x="57"/>
        <item x="206"/>
        <item x="123"/>
        <item x="149"/>
        <item x="455"/>
        <item x="378"/>
        <item x="162"/>
        <item x="438"/>
        <item x="175"/>
        <item x="326"/>
        <item x="209"/>
        <item x="167"/>
        <item x="457"/>
        <item x="71"/>
        <item x="155"/>
        <item x="261"/>
        <item x="355"/>
        <item x="387"/>
        <item x="174"/>
        <item x="377"/>
        <item x="404"/>
        <item x="111"/>
        <item x="159"/>
        <item x="74"/>
        <item x="380"/>
        <item x="100"/>
        <item x="173"/>
        <item x="89"/>
        <item x="329"/>
        <item x="30"/>
        <item x="49"/>
        <item x="40"/>
        <item x="275"/>
        <item x="315"/>
        <item x="227"/>
        <item x="221"/>
        <item x="158"/>
        <item x="151"/>
        <item x="395"/>
        <item x="428"/>
        <item x="46"/>
        <item x="253"/>
        <item x="55"/>
        <item x="76"/>
        <item x="20"/>
        <item x="14"/>
        <item x="9"/>
        <item x="225"/>
        <item x="278"/>
        <item x="433"/>
        <item x="308"/>
        <item x="176"/>
        <item x="135"/>
        <item x="410"/>
        <item x="196"/>
        <item x="320"/>
        <item x="362"/>
        <item x="310"/>
        <item x="107"/>
        <item x="224"/>
        <item x="422"/>
        <item x="157"/>
        <item x="148"/>
        <item x="47"/>
        <item x="127"/>
        <item x="122"/>
        <item x="139"/>
        <item x="125"/>
        <item x="33"/>
        <item x="304"/>
        <item x="171"/>
        <item x="394"/>
        <item x="363"/>
        <item x="23"/>
        <item x="448"/>
        <item x="366"/>
        <item x="108"/>
        <item x="312"/>
        <item x="61"/>
        <item x="193"/>
        <item x="446"/>
        <item x="64"/>
        <item x="454"/>
        <item x="277"/>
        <item x="397"/>
        <item x="412"/>
        <item x="142"/>
        <item x="37"/>
        <item x="451"/>
        <item x="242"/>
        <item x="190"/>
        <item x="94"/>
        <item x="400"/>
        <item x="413"/>
        <item x="145"/>
        <item x="331"/>
        <item x="106"/>
        <item x="2"/>
        <item x="264"/>
        <item x="361"/>
        <item x="379"/>
        <item x="417"/>
        <item x="140"/>
        <item x="403"/>
        <item x="276"/>
        <item x="188"/>
        <item x="349"/>
        <item x="88"/>
        <item x="406"/>
        <item x="91"/>
        <item x="163"/>
        <item x="445"/>
        <item x="344"/>
        <item x="375"/>
        <item x="218"/>
        <item x="22"/>
        <item x="260"/>
        <item x="213"/>
        <item x="35"/>
        <item x="124"/>
        <item x="217"/>
        <item x="244"/>
        <item x="229"/>
        <item x="170"/>
        <item x="54"/>
        <item x="328"/>
        <item x="69"/>
        <item x="208"/>
        <item x="86"/>
        <item x="324"/>
        <item x="53"/>
        <item x="4"/>
        <item x="102"/>
        <item x="301"/>
        <item x="371"/>
        <item x="38"/>
        <item x="257"/>
        <item x="268"/>
        <item x="319"/>
        <item x="118"/>
        <item x="120"/>
        <item x="84"/>
        <item x="166"/>
        <item x="293"/>
        <item x="241"/>
        <item x="214"/>
        <item x="382"/>
        <item x="18"/>
        <item x="280"/>
        <item x="10"/>
        <item x="346"/>
        <item x="65"/>
        <item x="13"/>
        <item x="153"/>
        <item x="372"/>
        <item x="322"/>
        <item x="421"/>
        <item x="32"/>
        <item x="440"/>
        <item x="430"/>
        <item x="352"/>
        <item x="343"/>
        <item x="137"/>
        <item x="338"/>
        <item x="226"/>
        <item x="185"/>
        <item x="414"/>
        <item x="443"/>
        <item x="68"/>
        <item x="370"/>
        <item x="259"/>
        <item x="0"/>
        <item x="247"/>
        <item x="269"/>
        <item x="459"/>
        <item x="321"/>
        <item x="341"/>
        <item x="418"/>
        <item x="168"/>
        <item x="348"/>
        <item x="43"/>
        <item x="309"/>
        <item x="392"/>
        <item x="115"/>
        <item x="25"/>
        <item x="133"/>
        <item x="237"/>
        <item x="292"/>
        <item x="288"/>
        <item x="439"/>
        <item x="270"/>
        <item x="177"/>
        <item x="178"/>
        <item x="373"/>
        <item x="112"/>
        <item x="51"/>
        <item x="117"/>
        <item x="134"/>
        <item x="236"/>
        <item x="83"/>
        <item x="444"/>
        <item x="359"/>
        <item x="181"/>
        <item x="195"/>
        <item x="239"/>
        <item x="389"/>
        <item x="290"/>
        <item x="169"/>
        <item x="316"/>
        <item x="424"/>
        <item x="360"/>
        <item x="144"/>
        <item x="393"/>
        <item x="186"/>
        <item x="17"/>
        <item x="5"/>
        <item x="3"/>
        <item x="390"/>
        <item x="295"/>
        <item x="426"/>
        <item x="119"/>
        <item x="255"/>
        <item x="105"/>
        <item x="323"/>
        <item x="287"/>
        <item x="93"/>
        <item x="318"/>
        <item x="156"/>
        <item x="130"/>
        <item x="298"/>
        <item x="374"/>
        <item x="425"/>
        <item x="441"/>
        <item x="231"/>
        <item x="6"/>
        <item x="204"/>
        <item x="271"/>
        <item x="339"/>
        <item x="367"/>
        <item x="452"/>
        <item x="138"/>
        <item x="207"/>
        <item x="24"/>
        <item x="184"/>
        <item x="232"/>
        <item x="265"/>
        <item x="342"/>
        <item x="189"/>
        <item x="411"/>
        <item x="42"/>
        <item x="286"/>
        <item x="36"/>
        <item x="408"/>
        <item x="423"/>
        <item x="381"/>
        <item x="388"/>
        <item x="272"/>
        <item x="75"/>
        <item x="456"/>
        <item x="376"/>
        <item x="246"/>
        <item x="129"/>
        <item x="240"/>
        <item x="350"/>
        <item x="126"/>
        <item x="337"/>
        <item x="67"/>
        <item x="273"/>
        <item x="306"/>
        <item x="283"/>
        <item x="78"/>
        <item x="450"/>
        <item x="235"/>
        <item x="79"/>
        <item x="405"/>
        <item x="297"/>
        <item x="87"/>
        <item x="284"/>
        <item x="357"/>
        <item x="291"/>
        <item x="299"/>
        <item x="401"/>
        <item x="222"/>
        <item x="330"/>
        <item x="197"/>
        <item x="219"/>
        <item x="28"/>
        <item x="252"/>
        <item x="228"/>
        <item x="150"/>
        <item x="334"/>
        <item x="15"/>
        <item x="66"/>
        <item x="385"/>
        <item x="354"/>
        <item x="16"/>
        <item x="258"/>
        <item x="248"/>
        <item x="399"/>
        <item x="31"/>
        <item x="99"/>
        <item x="29"/>
        <item x="146"/>
        <item x="48"/>
        <item x="44"/>
        <item x="165"/>
        <item x="95"/>
        <item x="164"/>
        <item x="420"/>
        <item x="436"/>
        <item x="220"/>
        <item x="345"/>
        <item x="201"/>
        <item x="180"/>
        <item x="267"/>
        <item x="384"/>
        <item x="317"/>
        <item x="113"/>
        <item x="282"/>
        <item x="223"/>
        <item x="432"/>
        <item x="172"/>
        <item x="369"/>
        <item x="435"/>
        <item x="447"/>
        <item x="131"/>
        <item x="82"/>
        <item x="70"/>
        <item x="216"/>
        <item x="27"/>
        <item x="114"/>
        <item x="386"/>
        <item x="419"/>
        <item x="333"/>
        <item x="80"/>
        <item x="274"/>
        <item x="325"/>
        <item x="279"/>
        <item x="121"/>
        <item x="215"/>
        <item x="303"/>
        <item x="427"/>
        <item x="19"/>
        <item x="335"/>
        <item x="266"/>
        <item x="62"/>
        <item x="396"/>
        <item x="12"/>
        <item x="182"/>
        <item x="230"/>
        <item x="313"/>
        <item x="243"/>
        <item x="383"/>
        <item x="233"/>
        <item x="368"/>
        <item x="179"/>
        <item x="63"/>
        <item x="141"/>
        <item x="11"/>
        <item x="437"/>
        <item x="332"/>
        <item x="39"/>
        <item x="160"/>
        <item x="128"/>
        <item x="294"/>
        <item x="90"/>
        <item x="281"/>
        <item x="364"/>
        <item x="58"/>
        <item x="77"/>
        <item x="415"/>
        <item x="205"/>
        <item x="26"/>
        <item x="192"/>
        <item x="434"/>
        <item x="109"/>
        <item x="262"/>
        <item x="211"/>
        <item x="453"/>
        <item x="194"/>
        <item x="256"/>
        <item x="203"/>
        <item x="409"/>
        <item x="92"/>
        <item x="305"/>
        <item x="187"/>
        <item x="249"/>
        <item x="351"/>
        <item x="143"/>
        <item x="442"/>
        <item x="307"/>
        <item x="96"/>
        <item x="245"/>
        <item x="154"/>
        <item x="407"/>
        <item x="1"/>
        <item x="358"/>
        <item x="41"/>
        <item x="8"/>
        <item x="59"/>
        <item x="263"/>
        <item x="449"/>
        <item x="7"/>
        <item x="198"/>
        <item x="147"/>
        <item x="254"/>
        <item x="238"/>
        <item x="103"/>
        <item x="340"/>
        <item x="416"/>
        <item x="314"/>
        <item x="45"/>
        <item x="296"/>
        <item x="458"/>
        <item x="402"/>
        <item x="289"/>
        <item x="347"/>
        <item x="110"/>
        <item x="34"/>
        <item x="300"/>
        <item x="398"/>
        <item x="85"/>
        <item x="136"/>
        <item x="161"/>
        <item x="152"/>
        <item x="212"/>
        <item x="356"/>
        <item x="391"/>
        <item x="52"/>
        <item x="365"/>
        <item x="101"/>
        <item x="50"/>
        <item t="default"/>
      </items>
    </pivotField>
    <pivotField dataField="1" numFmtId="164" showAll="0"/>
    <pivotField dataField="1" numFmtId="164" showAll="0">
      <items count="461">
        <item x="451"/>
        <item x="400"/>
        <item x="196"/>
        <item x="145"/>
        <item x="349"/>
        <item x="94"/>
        <item x="60"/>
        <item x="162"/>
        <item x="247"/>
        <item x="298"/>
        <item x="9"/>
        <item x="111"/>
        <item x="43"/>
        <item x="98"/>
        <item x="366"/>
        <item x="302"/>
        <item x="264"/>
        <item x="315"/>
        <item x="213"/>
        <item x="251"/>
        <item x="200"/>
        <item x="361"/>
        <item x="157"/>
        <item x="149"/>
        <item x="259"/>
        <item x="404"/>
        <item x="417"/>
        <item x="310"/>
        <item x="362"/>
        <item x="55"/>
        <item x="81"/>
        <item x="257"/>
        <item x="155"/>
        <item x="47"/>
        <item x="183"/>
        <item x="412"/>
        <item x="104"/>
        <item x="410"/>
        <item x="106"/>
        <item x="285"/>
        <item x="132"/>
        <item x="413"/>
        <item x="308"/>
        <item x="367"/>
        <item x="353"/>
        <item x="418"/>
        <item x="61"/>
        <item x="73"/>
        <item x="208"/>
        <item x="387"/>
        <item x="56"/>
        <item x="4"/>
        <item x="316"/>
        <item x="53"/>
        <item x="209"/>
        <item x="163"/>
        <item x="380"/>
        <item x="206"/>
        <item x="359"/>
        <item x="30"/>
        <item x="10"/>
        <item x="214"/>
        <item x="112"/>
        <item x="311"/>
        <item x="455"/>
        <item x="265"/>
        <item x="158"/>
        <item x="403"/>
        <item x="278"/>
        <item x="23"/>
        <item x="22"/>
        <item x="234"/>
        <item x="438"/>
        <item x="336"/>
        <item x="175"/>
        <item x="64"/>
        <item x="46"/>
        <item x="86"/>
        <item x="74"/>
        <item x="370"/>
        <item x="35"/>
        <item x="116"/>
        <item x="260"/>
        <item x="454"/>
        <item x="97"/>
        <item x="371"/>
        <item x="139"/>
        <item x="107"/>
        <item x="135"/>
        <item x="379"/>
        <item x="167"/>
        <item x="13"/>
        <item x="89"/>
        <item x="227"/>
        <item x="124"/>
        <item x="5"/>
        <item x="191"/>
        <item x="319"/>
        <item x="2"/>
        <item x="166"/>
        <item x="115"/>
        <item x="431"/>
        <item x="392"/>
        <item x="190"/>
        <item x="329"/>
        <item x="394"/>
        <item x="397"/>
        <item x="430"/>
        <item x="84"/>
        <item x="176"/>
        <item x="395"/>
        <item x="217"/>
        <item x="88"/>
        <item x="421"/>
        <item x="148"/>
        <item x="352"/>
        <item x="71"/>
        <item x="269"/>
        <item x="422"/>
        <item x="268"/>
        <item x="188"/>
        <item x="33"/>
        <item x="343"/>
        <item x="173"/>
        <item x="277"/>
        <item x="38"/>
        <item x="137"/>
        <item x="199"/>
        <item x="226"/>
        <item x="320"/>
        <item x="275"/>
        <item x="293"/>
        <item x="428"/>
        <item x="406"/>
        <item x="328"/>
        <item x="125"/>
        <item x="250"/>
        <item x="448"/>
        <item x="218"/>
        <item x="377"/>
        <item x="20"/>
        <item x="14"/>
        <item x="65"/>
        <item x="443"/>
        <item x="295"/>
        <item x="288"/>
        <item x="292"/>
        <item x="100"/>
        <item x="237"/>
        <item x="186"/>
        <item x="375"/>
        <item x="49"/>
        <item x="390"/>
        <item x="378"/>
        <item x="202"/>
        <item x="193"/>
        <item x="452"/>
        <item x="301"/>
        <item x="122"/>
        <item x="446"/>
        <item x="304"/>
        <item x="244"/>
        <item x="91"/>
        <item x="445"/>
        <item x="459"/>
        <item x="441"/>
        <item x="37"/>
        <item x="171"/>
        <item x="393"/>
        <item x="440"/>
        <item x="185"/>
        <item x="72"/>
        <item x="290"/>
        <item x="239"/>
        <item x="140"/>
        <item x="40"/>
        <item x="224"/>
        <item x="32"/>
        <item x="324"/>
        <item x="389"/>
        <item x="241"/>
        <item x="151"/>
        <item x="457"/>
        <item x="189"/>
        <item x="341"/>
        <item x="242"/>
        <item x="287"/>
        <item x="382"/>
        <item x="83"/>
        <item x="363"/>
        <item x="326"/>
        <item x="21"/>
        <item x="355"/>
        <item x="426"/>
        <item x="120"/>
        <item x="127"/>
        <item x="153"/>
        <item x="344"/>
        <item x="346"/>
        <item x="159"/>
        <item x="174"/>
        <item x="76"/>
        <item x="338"/>
        <item x="18"/>
        <item x="236"/>
        <item x="142"/>
        <item x="276"/>
        <item x="273"/>
        <item x="429"/>
        <item x="102"/>
        <item x="339"/>
        <item x="0"/>
        <item x="253"/>
        <item x="134"/>
        <item x="42"/>
        <item x="401"/>
        <item x="69"/>
        <item x="123"/>
        <item x="51"/>
        <item x="327"/>
        <item x="93"/>
        <item x="195"/>
        <item x="57"/>
        <item x="299"/>
        <item x="44"/>
        <item x="210"/>
        <item x="350"/>
        <item x="178"/>
        <item x="197"/>
        <item x="444"/>
        <item x="144"/>
        <item x="222"/>
        <item x="25"/>
        <item x="95"/>
        <item x="357"/>
        <item x="146"/>
        <item x="291"/>
        <item x="204"/>
        <item x="433"/>
        <item x="280"/>
        <item x="130"/>
        <item x="108"/>
        <item x="225"/>
        <item x="414"/>
        <item x="170"/>
        <item x="79"/>
        <item x="229"/>
        <item x="255"/>
        <item x="312"/>
        <item x="68"/>
        <item x="342"/>
        <item x="331"/>
        <item x="240"/>
        <item x="374"/>
        <item x="17"/>
        <item x="399"/>
        <item x="297"/>
        <item x="450"/>
        <item x="323"/>
        <item x="221"/>
        <item x="261"/>
        <item x="6"/>
        <item x="232"/>
        <item x="248"/>
        <item x="246"/>
        <item x="119"/>
        <item x="87"/>
        <item x="24"/>
        <item x="439"/>
        <item x="181"/>
        <item x="348"/>
        <item x="36"/>
        <item x="385"/>
        <item x="306"/>
        <item x="425"/>
        <item x="372"/>
        <item x="334"/>
        <item x="408"/>
        <item x="373"/>
        <item x="28"/>
        <item x="75"/>
        <item x="177"/>
        <item x="138"/>
        <item x="272"/>
        <item x="54"/>
        <item x="436"/>
        <item x="424"/>
        <item x="67"/>
        <item x="3"/>
        <item x="16"/>
        <item x="66"/>
        <item x="321"/>
        <item x="270"/>
        <item x="126"/>
        <item x="388"/>
        <item x="309"/>
        <item x="337"/>
        <item x="168"/>
        <item x="15"/>
        <item x="117"/>
        <item x="283"/>
        <item x="271"/>
        <item x="411"/>
        <item x="423"/>
        <item x="156"/>
        <item x="118"/>
        <item x="31"/>
        <item x="82"/>
        <item x="133"/>
        <item x="169"/>
        <item x="235"/>
        <item x="184"/>
        <item x="286"/>
        <item x="322"/>
        <item x="360"/>
        <item x="105"/>
        <item x="228"/>
        <item x="207"/>
        <item x="258"/>
        <item x="27"/>
        <item x="129"/>
        <item x="165"/>
        <item x="330"/>
        <item x="219"/>
        <item x="381"/>
        <item x="279"/>
        <item x="220"/>
        <item x="318"/>
        <item x="78"/>
        <item x="405"/>
        <item x="12"/>
        <item x="384"/>
        <item x="231"/>
        <item x="369"/>
        <item x="420"/>
        <item x="216"/>
        <item x="267"/>
        <item x="150"/>
        <item x="180"/>
        <item x="435"/>
        <item x="282"/>
        <item x="99"/>
        <item x="432"/>
        <item x="386"/>
        <item x="63"/>
        <item x="114"/>
        <item x="19"/>
        <item x="333"/>
        <item x="303"/>
        <item x="201"/>
        <item x="48"/>
        <item x="172"/>
        <item x="284"/>
        <item x="456"/>
        <item x="437"/>
        <item x="62"/>
        <item x="274"/>
        <item x="29"/>
        <item x="223"/>
        <item x="252"/>
        <item x="70"/>
        <item x="376"/>
        <item x="11"/>
        <item x="80"/>
        <item x="182"/>
        <item x="354"/>
        <item x="113"/>
        <item x="427"/>
        <item x="233"/>
        <item x="121"/>
        <item x="325"/>
        <item x="266"/>
        <item x="335"/>
        <item x="164"/>
        <item x="192"/>
        <item x="131"/>
        <item x="396"/>
        <item x="294"/>
        <item x="368"/>
        <item x="215"/>
        <item x="415"/>
        <item x="141"/>
        <item x="243"/>
        <item x="447"/>
        <item x="39"/>
        <item x="160"/>
        <item x="26"/>
        <item x="383"/>
        <item x="179"/>
        <item x="90"/>
        <item x="128"/>
        <item x="317"/>
        <item x="281"/>
        <item x="58"/>
        <item x="419"/>
        <item x="211"/>
        <item x="230"/>
        <item x="345"/>
        <item x="262"/>
        <item x="313"/>
        <item x="332"/>
        <item x="109"/>
        <item x="77"/>
        <item x="364"/>
        <item x="434"/>
        <item x="7"/>
        <item x="442"/>
        <item x="205"/>
        <item x="409"/>
        <item x="41"/>
        <item x="449"/>
        <item x="143"/>
        <item x="194"/>
        <item x="307"/>
        <item x="136"/>
        <item x="92"/>
        <item x="52"/>
        <item x="103"/>
        <item x="358"/>
        <item x="1"/>
        <item x="398"/>
        <item x="365"/>
        <item x="416"/>
        <item x="154"/>
        <item x="147"/>
        <item x="161"/>
        <item x="314"/>
        <item x="245"/>
        <item x="340"/>
        <item x="187"/>
        <item x="289"/>
        <item x="351"/>
        <item x="256"/>
        <item x="45"/>
        <item x="263"/>
        <item x="59"/>
        <item x="238"/>
        <item x="110"/>
        <item x="212"/>
        <item x="8"/>
        <item x="34"/>
        <item x="453"/>
        <item x="203"/>
        <item x="198"/>
        <item x="96"/>
        <item x="296"/>
        <item x="391"/>
        <item x="85"/>
        <item x="101"/>
        <item x="458"/>
        <item x="50"/>
        <item x="305"/>
        <item x="254"/>
        <item x="152"/>
        <item x="300"/>
        <item x="249"/>
        <item x="347"/>
        <item x="407"/>
        <item x="402"/>
        <item x="356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der 5 years" fld="2" subtotal="average" baseField="0" baseItem="0" numFmtId="164"/>
    <dataField name="Average of 5 - 14 years" fld="3" subtotal="average" baseField="0" baseItem="0"/>
    <dataField name="Average of 15 - 24 years" fld="4" subtotal="average" baseField="0" baseItem="0"/>
    <dataField name="Average of 25 - 34 years" fld="5" subtotal="average" baseField="0" baseItem="0"/>
    <dataField name="Average of 35 - 44 years" fld="6" subtotal="average" baseField="0" baseItem="0"/>
    <dataField name="Average of 45 - 54 years" fld="7" subtotal="average" baseField="0" baseItem="0"/>
    <dataField name="Average of 55 - 64 years" fld="8" subtotal="average" baseField="0" baseItem="0"/>
    <dataField name="Average of Over 65 years" fld="9" subtotal="average" baseField="0" baseItem="0"/>
    <dataField name="Average of Total Population" fld="10" subtotal="average" baseField="0" baseItem="0"/>
  </dataFields>
  <formats count="2">
    <format dxfId="14">
      <pivotArea outline="0" collapsedLevelsAreSubtotals="1" fieldPosition="0"/>
    </format>
    <format dxfId="13">
      <pivotArea dataOnly="0" labelOnly="1" outline="0" axis="axisValues" fieldPosition="0"/>
    </format>
  </formats>
  <chartFormats count="2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1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2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2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22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23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" format="24" series="1">
      <pivotArea type="data" outline="0" fieldPosition="0">
        <references count="1">
          <reference field="429496729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7DEF49-588A-A04D-AB50-5365D463CBFD}" name="Table2" displayName="Table2" ref="A2:D4" totalsRowShown="0" headerRowDxfId="28">
  <autoFilter ref="A2:D4" xr:uid="{B77DEF49-588A-A04D-AB50-5365D463CBFD}"/>
  <tableColumns count="4">
    <tableColumn id="1" xr3:uid="{6DC9D60F-023D-5141-8FB0-97531A8642FD}" name="US_Censuspop"/>
    <tableColumn id="2" xr3:uid="{70EFA5D3-9ED2-3E43-8566-4306C0886268}" name="Mean" dataDxfId="27"/>
    <tableColumn id="3" xr3:uid="{B81A9A3F-226B-6F44-ACE2-60CDB238ADD3}" name="Standard Deviation" dataDxfId="26"/>
    <tableColumn id="4" xr3:uid="{F3D89710-FAA7-654F-BE13-CA5910E45145}" name="Outlier Percentag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C5C187-5C85-514A-B0A0-44F5F375F2DB}" name="Table3" displayName="Table3" ref="A5:D7" totalsRowShown="0" headerRowDxfId="25">
  <autoFilter ref="A5:D7" xr:uid="{42C5C187-5C85-514A-B0A0-44F5F375F2DB}"/>
  <tableColumns count="4">
    <tableColumn id="1" xr3:uid="{858B6D0F-33EC-BA44-9415-2E6A94B6972F}" name="CDC_fludeaths"/>
    <tableColumn id="2" xr3:uid="{9FC70CD3-4B34-F642-A61A-0C7F8397CE84}" name="Mean" dataDxfId="24"/>
    <tableColumn id="3" xr3:uid="{036DF654-388A-DC41-B956-6E6066451048}" name="Standard Deviation" dataDxfId="23"/>
    <tableColumn id="4" xr3:uid="{EED0A466-428C-5E42-BE01-B9664722984A}" name="Outlier Percentag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F54CD0-5F36-AE43-B8B0-EDF84200B315}" name="Table7" displayName="Table7" ref="G9:H14" totalsRowShown="0">
  <autoFilter ref="G9:H14" xr:uid="{ACF54CD0-5F36-AE43-B8B0-EDF84200B315}"/>
  <tableColumns count="2">
    <tableColumn id="1" xr3:uid="{0D06217E-50A4-A24F-9DA9-230D2A2C95E2}" name="Column1" dataDxfId="22"/>
    <tableColumn id="2" xr3:uid="{0F2C7F09-DAE3-CE48-ACB2-190555BD7B92}" name="Column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25742-3AAF-8B4B-9B38-DE37ECEEA7F3}" name="Table4" displayName="Table4" ref="C2:M462" totalsRowShown="0" headerRowDxfId="12" dataDxfId="11" headerRowCellStyle="Percent" dataCellStyle="Percent">
  <autoFilter ref="C2:M462" xr:uid="{A8325742-3AAF-8B4B-9B38-DE37ECEEA7F3}"/>
  <tableColumns count="11">
    <tableColumn id="1" xr3:uid="{F87B9DAE-56FC-7842-84B2-4E0C56AB83CA}" name="State" dataDxfId="10"/>
    <tableColumn id="2" xr3:uid="{B9B2E25E-108C-E54E-9D26-DAF42FEEAE12}" name="Year" dataDxfId="9"/>
    <tableColumn id="3" xr3:uid="{2B9FD3CC-6F4D-A34B-9775-D1898362CD87}" name="Under 5 years" dataDxfId="8" dataCellStyle="Percent"/>
    <tableColumn id="4" xr3:uid="{9220A078-724F-0B4B-81F0-6D27C1800471}" name="5 - 14 years" dataDxfId="7" dataCellStyle="Percent"/>
    <tableColumn id="5" xr3:uid="{FDF618B7-D017-884A-8EC7-4A9F5A6D3D52}" name="15 - 24 years" dataDxfId="6" dataCellStyle="Percent"/>
    <tableColumn id="6" xr3:uid="{9D4D6B61-4CCD-7144-93C2-8C9D50C3ACEB}" name="25 - 34 years" dataDxfId="5" dataCellStyle="Percent"/>
    <tableColumn id="7" xr3:uid="{0320FCCA-6216-4144-89B2-AE568E5DA7C7}" name="35 - 44 years" dataDxfId="4" dataCellStyle="Percent"/>
    <tableColumn id="8" xr3:uid="{5061E5FB-13BF-2149-8503-5DF6962C506A}" name="45 - 54 years" dataDxfId="3" dataCellStyle="Percent"/>
    <tableColumn id="9" xr3:uid="{DEFE3C39-AA28-B142-9D2D-E3E99769A43F}" name="55 - 64 years" dataDxfId="2" dataCellStyle="Percent"/>
    <tableColumn id="10" xr3:uid="{B5FD84EF-827E-8E4F-BE98-F7964AD19B63}" name="Over 65 years" dataDxfId="1" dataCellStyle="Percent"/>
    <tableColumn id="11" xr3:uid="{FD2A8B43-AB28-844D-ACD7-78D02A936F48}" name="Total Population" dataDxfId="0" dataCellStyle="Perc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5" dT="2023-01-26T17:39:46.70" personId="{7D729593-8D7C-ED4C-B7BB-80F9E308CA9B}" id="{17A3FCFA-2A62-BB40-9372-A722D5FEA22A}">
    <text>Under 5 years + Over 65 years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C160-1223-EA47-8885-7046BCAC2A02}">
  <dimension ref="A1:AL473"/>
  <sheetViews>
    <sheetView tabSelected="1" topLeftCell="A451" workbookViewId="0">
      <selection activeCell="A462" sqref="A462:XFD462"/>
    </sheetView>
  </sheetViews>
  <sheetFormatPr baseColWidth="10" defaultRowHeight="16" x14ac:dyDescent="0.2"/>
  <cols>
    <col min="1" max="2" width="22.6640625" style="3" bestFit="1" customWidth="1"/>
    <col min="3" max="3" width="22.6640625" style="3" customWidth="1"/>
    <col min="4" max="4" width="17.33203125" style="3" bestFit="1" customWidth="1"/>
    <col min="5" max="5" width="10.83203125" style="3" bestFit="1" customWidth="1"/>
    <col min="6" max="10" width="11.83203125" style="3" bestFit="1" customWidth="1"/>
    <col min="11" max="11" width="12.6640625" style="3" bestFit="1" customWidth="1"/>
    <col min="12" max="12" width="12.6640625" style="3" customWidth="1"/>
    <col min="13" max="13" width="19.33203125" style="3" bestFit="1" customWidth="1"/>
    <col min="14" max="14" width="14.5" style="3" bestFit="1" customWidth="1"/>
    <col min="15" max="15" width="15.5" style="3" bestFit="1" customWidth="1"/>
    <col min="16" max="16" width="10.83203125" style="3"/>
    <col min="17" max="21" width="11.83203125" style="3" bestFit="1" customWidth="1"/>
    <col min="22" max="22" width="12.6640625" style="3" bestFit="1" customWidth="1"/>
    <col min="23" max="24" width="10.83203125" style="3"/>
    <col min="25" max="25" width="19.33203125" style="3" bestFit="1" customWidth="1"/>
    <col min="26" max="26" width="13.33203125" style="3" bestFit="1" customWidth="1"/>
    <col min="27" max="27" width="19.33203125" style="3" bestFit="1" customWidth="1"/>
    <col min="28" max="28" width="10.83203125" style="3"/>
    <col min="29" max="30" width="12.1640625" style="3" bestFit="1" customWidth="1"/>
    <col min="31" max="33" width="11.83203125" style="3" bestFit="1" customWidth="1"/>
    <col min="34" max="34" width="12.6640625" style="3" bestFit="1" customWidth="1"/>
    <col min="35" max="35" width="12.6640625" style="3" customWidth="1"/>
    <col min="36" max="36" width="19.33203125" style="3" bestFit="1" customWidth="1"/>
    <col min="37" max="37" width="14.5" style="3" bestFit="1" customWidth="1"/>
    <col min="38" max="38" width="11.1640625" style="3" bestFit="1" customWidth="1"/>
    <col min="39" max="16384" width="10.83203125" style="3"/>
  </cols>
  <sheetData>
    <row r="1" spans="1:38" ht="19" x14ac:dyDescent="0.25">
      <c r="A1" s="1"/>
      <c r="B1" s="1"/>
      <c r="C1" s="1"/>
      <c r="D1" s="2" t="s">
        <v>0</v>
      </c>
      <c r="O1" s="4" t="s">
        <v>1</v>
      </c>
      <c r="AA1" s="5" t="s">
        <v>2</v>
      </c>
    </row>
    <row r="2" spans="1:38" s="10" customFormat="1" x14ac:dyDescent="0.2">
      <c r="A2" s="6" t="s">
        <v>3</v>
      </c>
      <c r="B2" s="6" t="s">
        <v>546</v>
      </c>
      <c r="C2" s="6" t="s">
        <v>609</v>
      </c>
      <c r="D2" s="7" t="s">
        <v>676</v>
      </c>
      <c r="E2" s="7" t="s">
        <v>677</v>
      </c>
      <c r="F2" s="7" t="s">
        <v>678</v>
      </c>
      <c r="G2" s="7" t="s">
        <v>679</v>
      </c>
      <c r="H2" s="7" t="s">
        <v>680</v>
      </c>
      <c r="I2" s="7" t="s">
        <v>681</v>
      </c>
      <c r="J2" s="7" t="s">
        <v>682</v>
      </c>
      <c r="K2" s="7" t="s">
        <v>683</v>
      </c>
      <c r="L2" s="7" t="s">
        <v>707</v>
      </c>
      <c r="M2" s="7" t="s">
        <v>684</v>
      </c>
      <c r="N2" s="7" t="s">
        <v>685</v>
      </c>
      <c r="O2" s="8" t="s">
        <v>686</v>
      </c>
      <c r="P2" s="8" t="s">
        <v>687</v>
      </c>
      <c r="Q2" s="8" t="s">
        <v>688</v>
      </c>
      <c r="R2" s="8" t="s">
        <v>689</v>
      </c>
      <c r="S2" s="8" t="s">
        <v>690</v>
      </c>
      <c r="T2" s="8" t="s">
        <v>691</v>
      </c>
      <c r="U2" s="8" t="s">
        <v>692</v>
      </c>
      <c r="V2" s="8" t="s">
        <v>693</v>
      </c>
      <c r="W2" s="8" t="s">
        <v>694</v>
      </c>
      <c r="X2" s="8" t="s">
        <v>708</v>
      </c>
      <c r="Y2" s="8" t="s">
        <v>695</v>
      </c>
      <c r="Z2" s="8" t="s">
        <v>696</v>
      </c>
      <c r="AA2" s="9" t="s">
        <v>697</v>
      </c>
      <c r="AB2" s="9" t="s">
        <v>698</v>
      </c>
      <c r="AC2" s="9" t="s">
        <v>699</v>
      </c>
      <c r="AD2" s="9" t="s">
        <v>700</v>
      </c>
      <c r="AE2" s="9" t="s">
        <v>701</v>
      </c>
      <c r="AF2" s="9" t="s">
        <v>702</v>
      </c>
      <c r="AG2" s="9" t="s">
        <v>703</v>
      </c>
      <c r="AH2" s="9" t="s">
        <v>704</v>
      </c>
      <c r="AI2" s="9" t="s">
        <v>709</v>
      </c>
      <c r="AJ2" s="9" t="s">
        <v>705</v>
      </c>
      <c r="AK2" s="9" t="s">
        <v>706</v>
      </c>
    </row>
    <row r="3" spans="1:38" x14ac:dyDescent="0.2">
      <c r="A3" s="11" t="s">
        <v>13</v>
      </c>
      <c r="B3" s="11" t="s">
        <v>557</v>
      </c>
      <c r="C3" s="11">
        <v>2009</v>
      </c>
      <c r="D3" s="12">
        <v>307928.86300000001</v>
      </c>
      <c r="E3" s="12">
        <v>619584.35199999996</v>
      </c>
      <c r="F3" s="12">
        <v>656445.02499999979</v>
      </c>
      <c r="G3" s="12">
        <v>601454.68900000001</v>
      </c>
      <c r="H3" s="12">
        <v>631297.47299999988</v>
      </c>
      <c r="I3" s="12">
        <v>665153.42000000027</v>
      </c>
      <c r="J3" s="12">
        <v>525898.70899999992</v>
      </c>
      <c r="K3" s="12">
        <v>626542.17599999998</v>
      </c>
      <c r="L3" s="12">
        <v>3699833.6680000001</v>
      </c>
      <c r="M3" s="12">
        <f t="shared" ref="M3:M66" si="0">D3+K3</f>
        <v>934471.03899999999</v>
      </c>
      <c r="N3" s="13">
        <v>4633360</v>
      </c>
      <c r="O3" s="14">
        <v>108</v>
      </c>
      <c r="P3" s="14">
        <v>80</v>
      </c>
      <c r="Q3" s="14">
        <v>48</v>
      </c>
      <c r="R3" s="14">
        <v>47</v>
      </c>
      <c r="S3" s="14">
        <v>40</v>
      </c>
      <c r="T3" s="14">
        <v>62</v>
      </c>
      <c r="U3" s="14">
        <v>72</v>
      </c>
      <c r="V3" s="14">
        <v>729</v>
      </c>
      <c r="W3" s="14">
        <v>58</v>
      </c>
      <c r="X3" s="14">
        <v>349</v>
      </c>
      <c r="Y3" s="14">
        <v>837</v>
      </c>
      <c r="Z3" s="14">
        <v>1244</v>
      </c>
      <c r="AA3" s="15">
        <v>3.5073035683569548E-4</v>
      </c>
      <c r="AB3" s="16">
        <v>1.2911881932098894E-4</v>
      </c>
      <c r="AC3" s="15">
        <v>7.3121126936714944E-5</v>
      </c>
      <c r="AD3" s="15">
        <v>7.8143874941176151E-5</v>
      </c>
      <c r="AE3" s="15">
        <v>6.3361571542359086E-5</v>
      </c>
      <c r="AF3" s="15">
        <v>9.3211578164929194E-5</v>
      </c>
      <c r="AG3" s="15">
        <v>1.3690849353273466E-4</v>
      </c>
      <c r="AH3" s="15">
        <v>1.1635290135679549E-3</v>
      </c>
      <c r="AI3" s="15">
        <v>9.43285648267148E-5</v>
      </c>
      <c r="AJ3" s="15">
        <v>8.9569388998474891E-4</v>
      </c>
      <c r="AK3" s="15">
        <v>2.6848766338035464E-4</v>
      </c>
      <c r="AL3" s="17"/>
    </row>
    <row r="4" spans="1:38" x14ac:dyDescent="0.2">
      <c r="A4" s="11" t="s">
        <v>14</v>
      </c>
      <c r="B4" s="11" t="s">
        <v>557</v>
      </c>
      <c r="C4" s="11">
        <v>2010</v>
      </c>
      <c r="D4" s="12">
        <v>301921.90100000001</v>
      </c>
      <c r="E4" s="12">
        <v>625364.9110000002</v>
      </c>
      <c r="F4" s="12">
        <v>669551.26100000006</v>
      </c>
      <c r="G4" s="12">
        <v>595517.90399999998</v>
      </c>
      <c r="H4" s="12">
        <v>631381.04400000011</v>
      </c>
      <c r="I4" s="12">
        <v>682985.55800000008</v>
      </c>
      <c r="J4" s="12">
        <v>554534.03099999996</v>
      </c>
      <c r="K4" s="12">
        <v>633101.50099999993</v>
      </c>
      <c r="L4" s="12">
        <v>3759334.7090000007</v>
      </c>
      <c r="M4" s="12">
        <f t="shared" si="0"/>
        <v>935023.402</v>
      </c>
      <c r="N4" s="13">
        <v>4690952</v>
      </c>
      <c r="O4" s="14">
        <v>119</v>
      </c>
      <c r="P4" s="14">
        <v>45</v>
      </c>
      <c r="Q4" s="14">
        <v>60</v>
      </c>
      <c r="R4" s="14">
        <v>68</v>
      </c>
      <c r="S4" s="14">
        <v>54</v>
      </c>
      <c r="T4" s="14">
        <v>59</v>
      </c>
      <c r="U4" s="14">
        <v>82</v>
      </c>
      <c r="V4" s="14">
        <v>757</v>
      </c>
      <c r="W4" s="14">
        <v>50</v>
      </c>
      <c r="X4" s="14">
        <v>368</v>
      </c>
      <c r="Y4" s="14">
        <v>876</v>
      </c>
      <c r="Z4" s="14">
        <v>1294</v>
      </c>
      <c r="AA4" s="15">
        <v>3.9414166248244442E-4</v>
      </c>
      <c r="AB4" s="16">
        <v>7.1957986782536301E-5</v>
      </c>
      <c r="AC4" s="15">
        <v>8.9612257484793234E-5</v>
      </c>
      <c r="AD4" s="15">
        <v>1.1418632343923618E-4</v>
      </c>
      <c r="AE4" s="15">
        <v>8.5526799566063607E-5</v>
      </c>
      <c r="AF4" s="15">
        <v>8.6385428372410752E-5</v>
      </c>
      <c r="AG4" s="15">
        <v>1.4787189859588617E-4</v>
      </c>
      <c r="AH4" s="15">
        <v>1.1957008454478457E-3</v>
      </c>
      <c r="AI4" s="15">
        <v>9.7889660933620249E-5</v>
      </c>
      <c r="AJ4" s="15">
        <v>9.3687494679411238E-4</v>
      </c>
      <c r="AK4" s="15">
        <v>2.7585018989748777E-4</v>
      </c>
    </row>
    <row r="5" spans="1:38" x14ac:dyDescent="0.2">
      <c r="A5" s="11" t="s">
        <v>15</v>
      </c>
      <c r="B5" s="11" t="s">
        <v>557</v>
      </c>
      <c r="C5" s="11">
        <v>2011</v>
      </c>
      <c r="D5" s="12">
        <v>302645.11100000015</v>
      </c>
      <c r="E5" s="12">
        <v>624919.08400000003</v>
      </c>
      <c r="F5" s="12">
        <v>673867.16500000004</v>
      </c>
      <c r="G5" s="12">
        <v>600455.63200000022</v>
      </c>
      <c r="H5" s="12">
        <v>621939.20399999968</v>
      </c>
      <c r="I5" s="12">
        <v>685075.27399999986</v>
      </c>
      <c r="J5" s="12">
        <v>571409.12400000019</v>
      </c>
      <c r="K5" s="12">
        <v>644082.43099999975</v>
      </c>
      <c r="L5" s="12">
        <v>3777665.483</v>
      </c>
      <c r="M5" s="12">
        <f t="shared" si="0"/>
        <v>946727.5419999999</v>
      </c>
      <c r="N5" s="13">
        <v>4724265</v>
      </c>
      <c r="O5" s="14">
        <v>96</v>
      </c>
      <c r="P5" s="14">
        <v>54</v>
      </c>
      <c r="Q5" s="14">
        <v>50</v>
      </c>
      <c r="R5" s="14">
        <v>51</v>
      </c>
      <c r="S5" s="14">
        <v>47</v>
      </c>
      <c r="T5" s="14">
        <v>71</v>
      </c>
      <c r="U5" s="14">
        <v>70</v>
      </c>
      <c r="V5" s="14">
        <v>772</v>
      </c>
      <c r="W5" s="14">
        <v>56</v>
      </c>
      <c r="X5" s="14">
        <v>343</v>
      </c>
      <c r="Y5" s="14">
        <v>868</v>
      </c>
      <c r="Z5" s="14">
        <v>1267</v>
      </c>
      <c r="AA5" s="15">
        <v>3.1720320768703896E-4</v>
      </c>
      <c r="AB5" s="16">
        <v>8.6411187276207423E-5</v>
      </c>
      <c r="AC5" s="15">
        <v>7.4198599660216418E-5</v>
      </c>
      <c r="AD5" s="15">
        <v>8.4935501112928157E-5</v>
      </c>
      <c r="AE5" s="15">
        <v>7.5570087393944088E-5</v>
      </c>
      <c r="AF5" s="15">
        <v>1.0363824632795025E-4</v>
      </c>
      <c r="AG5" s="15">
        <v>1.2250416918438981E-4</v>
      </c>
      <c r="AH5" s="15">
        <v>1.198604344480249E-3</v>
      </c>
      <c r="AI5" s="15">
        <v>9.079681659044346E-5</v>
      </c>
      <c r="AJ5" s="15">
        <v>9.168424509614616E-4</v>
      </c>
      <c r="AK5" s="15">
        <v>2.6818986657183708E-4</v>
      </c>
    </row>
    <row r="6" spans="1:38" x14ac:dyDescent="0.2">
      <c r="A6" s="11" t="s">
        <v>16</v>
      </c>
      <c r="B6" s="11" t="s">
        <v>557</v>
      </c>
      <c r="C6" s="11">
        <v>2012</v>
      </c>
      <c r="D6" s="12">
        <v>302847.39999999997</v>
      </c>
      <c r="E6" s="12">
        <v>624077.66300000006</v>
      </c>
      <c r="F6" s="12">
        <v>674199.30700000003</v>
      </c>
      <c r="G6" s="12">
        <v>603676.54700000002</v>
      </c>
      <c r="H6" s="12">
        <v>616048.41499999992</v>
      </c>
      <c r="I6" s="12">
        <v>684826.67400000023</v>
      </c>
      <c r="J6" s="12">
        <v>587063.16999999993</v>
      </c>
      <c r="K6" s="12">
        <v>658126.88800000004</v>
      </c>
      <c r="L6" s="12">
        <v>3789891.7760000001</v>
      </c>
      <c r="M6" s="12">
        <f t="shared" si="0"/>
        <v>960974.28799999994</v>
      </c>
      <c r="N6" s="13">
        <v>4750975</v>
      </c>
      <c r="O6" s="14">
        <v>98</v>
      </c>
      <c r="P6" s="14">
        <v>42</v>
      </c>
      <c r="Q6" s="14">
        <v>59</v>
      </c>
      <c r="R6" s="14">
        <v>56</v>
      </c>
      <c r="S6" s="14">
        <v>40</v>
      </c>
      <c r="T6" s="14">
        <v>52</v>
      </c>
      <c r="U6" s="14">
        <v>77</v>
      </c>
      <c r="V6" s="14">
        <v>752</v>
      </c>
      <c r="W6" s="14">
        <v>55</v>
      </c>
      <c r="X6" s="14">
        <v>326</v>
      </c>
      <c r="Y6" s="14">
        <v>850</v>
      </c>
      <c r="Z6" s="14">
        <v>1231</v>
      </c>
      <c r="AA6" s="15">
        <v>3.2359531566062647E-4</v>
      </c>
      <c r="AB6" s="16">
        <v>6.7299316239107242E-5</v>
      </c>
      <c r="AC6" s="15">
        <v>8.7511214246917038E-5</v>
      </c>
      <c r="AD6" s="15">
        <v>9.2764909086322342E-5</v>
      </c>
      <c r="AE6" s="15">
        <v>6.4929961714129246E-5</v>
      </c>
      <c r="AF6" s="15">
        <v>7.5931621787266981E-5</v>
      </c>
      <c r="AG6" s="15">
        <v>1.3116135355587034E-4</v>
      </c>
      <c r="AH6" s="15">
        <v>1.1426367980273129E-3</v>
      </c>
      <c r="AI6" s="15">
        <v>8.6018287399244189E-5</v>
      </c>
      <c r="AJ6" s="15">
        <v>8.8451898309270896E-4</v>
      </c>
      <c r="AK6" s="15">
        <v>2.5910471008582447E-4</v>
      </c>
    </row>
    <row r="7" spans="1:38" x14ac:dyDescent="0.2">
      <c r="A7" s="11" t="s">
        <v>17</v>
      </c>
      <c r="B7" s="11" t="s">
        <v>557</v>
      </c>
      <c r="C7" s="11">
        <v>2013</v>
      </c>
      <c r="D7" s="12">
        <v>290870.39500000008</v>
      </c>
      <c r="E7" s="12">
        <v>604713.48800000001</v>
      </c>
      <c r="F7" s="12">
        <v>661689.49900000007</v>
      </c>
      <c r="G7" s="12">
        <v>593373.64399999997</v>
      </c>
      <c r="H7" s="12">
        <v>593672.81900000002</v>
      </c>
      <c r="I7" s="12">
        <v>659090.59900000005</v>
      </c>
      <c r="J7" s="12">
        <v>583277.1309999997</v>
      </c>
      <c r="K7" s="12">
        <v>658993.38099999994</v>
      </c>
      <c r="L7" s="12">
        <v>3695817.1799999997</v>
      </c>
      <c r="M7" s="12">
        <f t="shared" si="0"/>
        <v>949863.77600000007</v>
      </c>
      <c r="N7" s="13">
        <v>4644134</v>
      </c>
      <c r="O7" s="14">
        <v>108</v>
      </c>
      <c r="P7" s="14">
        <v>66</v>
      </c>
      <c r="Q7" s="14">
        <v>65</v>
      </c>
      <c r="R7" s="14">
        <v>45</v>
      </c>
      <c r="S7" s="14">
        <v>44</v>
      </c>
      <c r="T7" s="14">
        <v>64</v>
      </c>
      <c r="U7" s="14">
        <v>100</v>
      </c>
      <c r="V7" s="14">
        <v>791</v>
      </c>
      <c r="W7" s="14">
        <v>61</v>
      </c>
      <c r="X7" s="14">
        <v>384</v>
      </c>
      <c r="Y7" s="14">
        <v>899</v>
      </c>
      <c r="Z7" s="14">
        <v>1344</v>
      </c>
      <c r="AA7" s="15">
        <v>3.7129938920047183E-4</v>
      </c>
      <c r="AB7" s="16">
        <v>1.0914259613802429E-4</v>
      </c>
      <c r="AC7" s="15">
        <v>9.8233386049247236E-5</v>
      </c>
      <c r="AD7" s="15">
        <v>7.5837544277581703E-5</v>
      </c>
      <c r="AE7" s="15">
        <v>7.4114897283178465E-5</v>
      </c>
      <c r="AF7" s="15">
        <v>9.7103493961381776E-5</v>
      </c>
      <c r="AG7" s="15">
        <v>1.7144508962412938E-4</v>
      </c>
      <c r="AH7" s="15">
        <v>1.2003155461132015E-3</v>
      </c>
      <c r="AI7" s="15">
        <v>1.0390124329688841E-4</v>
      </c>
      <c r="AJ7" s="15">
        <v>9.4645150464186135E-4</v>
      </c>
      <c r="AK7" s="15">
        <v>2.8939733435770802E-4</v>
      </c>
    </row>
    <row r="8" spans="1:38" x14ac:dyDescent="0.2">
      <c r="A8" s="11" t="s">
        <v>18</v>
      </c>
      <c r="B8" s="11" t="s">
        <v>557</v>
      </c>
      <c r="C8" s="11">
        <v>2014</v>
      </c>
      <c r="D8" s="12">
        <v>280763.57899999997</v>
      </c>
      <c r="E8" s="12">
        <v>585212.74899999995</v>
      </c>
      <c r="F8" s="12">
        <v>634099.12400000007</v>
      </c>
      <c r="G8" s="12">
        <v>583109.21900000016</v>
      </c>
      <c r="H8" s="12">
        <v>572361.62399999995</v>
      </c>
      <c r="I8" s="12">
        <v>630741.91700000002</v>
      </c>
      <c r="J8" s="12">
        <v>571194.49200000009</v>
      </c>
      <c r="K8" s="12">
        <v>646890.23499999999</v>
      </c>
      <c r="L8" s="12">
        <v>3576719.125</v>
      </c>
      <c r="M8" s="12">
        <f t="shared" si="0"/>
        <v>927653.81400000001</v>
      </c>
      <c r="N8" s="13">
        <v>4505293</v>
      </c>
      <c r="O8" s="14">
        <v>124</v>
      </c>
      <c r="P8" s="14">
        <v>73</v>
      </c>
      <c r="Q8" s="14">
        <v>64</v>
      </c>
      <c r="R8" s="14">
        <v>41</v>
      </c>
      <c r="S8" s="14">
        <v>60</v>
      </c>
      <c r="T8" s="14">
        <v>57</v>
      </c>
      <c r="U8" s="14">
        <v>92</v>
      </c>
      <c r="V8" s="14">
        <v>782</v>
      </c>
      <c r="W8" s="14">
        <v>47</v>
      </c>
      <c r="X8" s="14">
        <v>387</v>
      </c>
      <c r="Y8" s="14">
        <v>906</v>
      </c>
      <c r="Z8" s="14">
        <v>1340</v>
      </c>
      <c r="AA8" s="15">
        <v>4.4165272590430976E-4</v>
      </c>
      <c r="AB8" s="16">
        <v>1.247409598043463E-4</v>
      </c>
      <c r="AC8" s="15">
        <v>1.009305920441549E-4</v>
      </c>
      <c r="AD8" s="15">
        <v>7.0312728154620354E-5</v>
      </c>
      <c r="AE8" s="15">
        <v>1.0482883108179874E-4</v>
      </c>
      <c r="AF8" s="15">
        <v>9.0369766878835799E-5</v>
      </c>
      <c r="AG8" s="15">
        <v>1.6106597890653326E-4</v>
      </c>
      <c r="AH8" s="15">
        <v>1.2088604181820738E-3</v>
      </c>
      <c r="AI8" s="15">
        <v>1.0819971780702797E-4</v>
      </c>
      <c r="AJ8" s="15">
        <v>9.7665744087589127E-4</v>
      </c>
      <c r="AK8" s="15">
        <v>2.9742793642943975E-4</v>
      </c>
    </row>
    <row r="9" spans="1:38" x14ac:dyDescent="0.2">
      <c r="A9" s="11" t="s">
        <v>19</v>
      </c>
      <c r="B9" s="11" t="s">
        <v>557</v>
      </c>
      <c r="C9" s="11">
        <v>2015</v>
      </c>
      <c r="D9" s="12">
        <v>270692.09499999997</v>
      </c>
      <c r="E9" s="12">
        <v>568933.46500000008</v>
      </c>
      <c r="F9" s="12">
        <v>611666.47200000007</v>
      </c>
      <c r="G9" s="12">
        <v>573314.70200000005</v>
      </c>
      <c r="H9" s="12">
        <v>556205.99600000004</v>
      </c>
      <c r="I9" s="12">
        <v>605333.52600000007</v>
      </c>
      <c r="J9" s="12">
        <v>564364.23699999985</v>
      </c>
      <c r="K9" s="12">
        <v>643878.32300000021</v>
      </c>
      <c r="L9" s="12">
        <v>3479818.398</v>
      </c>
      <c r="M9" s="12">
        <f t="shared" si="0"/>
        <v>914570.41800000018</v>
      </c>
      <c r="N9" s="13">
        <v>4394374</v>
      </c>
      <c r="O9" s="14">
        <v>113</v>
      </c>
      <c r="P9" s="14">
        <v>54</v>
      </c>
      <c r="Q9" s="14">
        <v>65</v>
      </c>
      <c r="R9" s="14">
        <v>44</v>
      </c>
      <c r="S9" s="14">
        <v>46</v>
      </c>
      <c r="T9" s="14">
        <v>54</v>
      </c>
      <c r="U9" s="14">
        <v>117</v>
      </c>
      <c r="V9" s="14">
        <v>882</v>
      </c>
      <c r="W9" s="14">
        <v>58</v>
      </c>
      <c r="X9" s="14">
        <v>380</v>
      </c>
      <c r="Y9" s="14">
        <v>995</v>
      </c>
      <c r="Z9" s="14">
        <v>1433</v>
      </c>
      <c r="AA9" s="15">
        <v>4.174484666794574E-4</v>
      </c>
      <c r="AB9" s="16">
        <v>9.4914437842041845E-5</v>
      </c>
      <c r="AC9" s="15">
        <v>1.0626706379289659E-4</v>
      </c>
      <c r="AD9" s="15">
        <v>7.674668004589213E-5</v>
      </c>
      <c r="AE9" s="15">
        <v>8.27031717220107E-5</v>
      </c>
      <c r="AF9" s="15">
        <v>8.9207020065166517E-5</v>
      </c>
      <c r="AG9" s="15">
        <v>2.0731292369257628E-4</v>
      </c>
      <c r="AH9" s="15">
        <v>1.3698240311780146E-3</v>
      </c>
      <c r="AI9" s="15">
        <v>1.0920110090181781E-4</v>
      </c>
      <c r="AJ9" s="15">
        <v>1.0879424704943821E-3</v>
      </c>
      <c r="AK9" s="15">
        <v>3.2609877993998692E-4</v>
      </c>
    </row>
    <row r="10" spans="1:38" x14ac:dyDescent="0.2">
      <c r="A10" s="11" t="s">
        <v>20</v>
      </c>
      <c r="B10" s="11" t="s">
        <v>557</v>
      </c>
      <c r="C10" s="11">
        <v>2016</v>
      </c>
      <c r="D10" s="12">
        <v>275133.25300000003</v>
      </c>
      <c r="E10" s="12">
        <v>581878.04999999993</v>
      </c>
      <c r="F10" s="12">
        <v>626956.56500000029</v>
      </c>
      <c r="G10" s="12">
        <v>590616.87599999993</v>
      </c>
      <c r="H10" s="12">
        <v>571410.53100000008</v>
      </c>
      <c r="I10" s="12">
        <v>616254.8600000001</v>
      </c>
      <c r="J10" s="12">
        <v>589274.05000000005</v>
      </c>
      <c r="K10" s="12">
        <v>691297.9430000002</v>
      </c>
      <c r="L10" s="12">
        <v>3576390.932</v>
      </c>
      <c r="M10" s="12">
        <f t="shared" si="0"/>
        <v>966431.19600000023</v>
      </c>
      <c r="N10" s="13">
        <v>4543394</v>
      </c>
      <c r="O10" s="14">
        <v>79</v>
      </c>
      <c r="P10" s="14">
        <v>65</v>
      </c>
      <c r="Q10" s="14">
        <v>76</v>
      </c>
      <c r="R10" s="14">
        <v>49</v>
      </c>
      <c r="S10" s="14">
        <v>43</v>
      </c>
      <c r="T10" s="14">
        <v>56</v>
      </c>
      <c r="U10" s="14">
        <v>129</v>
      </c>
      <c r="V10" s="14">
        <v>757</v>
      </c>
      <c r="W10" s="14">
        <v>53</v>
      </c>
      <c r="X10" s="14">
        <v>418</v>
      </c>
      <c r="Y10" s="14">
        <v>836</v>
      </c>
      <c r="Z10" s="14">
        <v>1307</v>
      </c>
      <c r="AA10" s="15">
        <v>2.8713359486212301E-4</v>
      </c>
      <c r="AB10" s="16">
        <v>1.1170725549795186E-4</v>
      </c>
      <c r="AC10" s="15">
        <v>1.2122051868138579E-4</v>
      </c>
      <c r="AD10" s="15">
        <v>8.2964104127630794E-5</v>
      </c>
      <c r="AE10" s="15">
        <v>7.5252375773942457E-5</v>
      </c>
      <c r="AF10" s="15">
        <v>9.0871494303509411E-5</v>
      </c>
      <c r="AG10" s="15">
        <v>2.1891342406813941E-4</v>
      </c>
      <c r="AH10" s="15">
        <v>1.095041591929053E-3</v>
      </c>
      <c r="AI10" s="15">
        <v>1.1687760313334784E-4</v>
      </c>
      <c r="AJ10" s="15">
        <v>8.6503830118497111E-4</v>
      </c>
      <c r="AK10" s="15">
        <v>2.8767040674878734E-4</v>
      </c>
    </row>
    <row r="11" spans="1:38" x14ac:dyDescent="0.2">
      <c r="A11" s="11" t="s">
        <v>21</v>
      </c>
      <c r="B11" s="11" t="s">
        <v>557</v>
      </c>
      <c r="C11" s="11">
        <v>2017</v>
      </c>
      <c r="D11" s="12">
        <v>276368</v>
      </c>
      <c r="E11" s="12">
        <v>583860</v>
      </c>
      <c r="F11" s="12">
        <v>630041</v>
      </c>
      <c r="G11" s="12">
        <v>596730</v>
      </c>
      <c r="H11" s="12">
        <v>569893</v>
      </c>
      <c r="I11" s="12">
        <v>614255</v>
      </c>
      <c r="J11" s="12">
        <v>602923</v>
      </c>
      <c r="K11" s="12">
        <v>719062</v>
      </c>
      <c r="L11" s="12">
        <v>3597702</v>
      </c>
      <c r="M11" s="12">
        <f t="shared" si="0"/>
        <v>995430</v>
      </c>
      <c r="N11" s="13">
        <v>4593132</v>
      </c>
      <c r="O11" s="14">
        <v>126</v>
      </c>
      <c r="P11" s="14">
        <v>70</v>
      </c>
      <c r="Q11" s="14">
        <v>54</v>
      </c>
      <c r="R11" s="14">
        <v>64</v>
      </c>
      <c r="S11" s="14">
        <v>54</v>
      </c>
      <c r="T11" s="14">
        <v>58</v>
      </c>
      <c r="U11" s="14">
        <v>114</v>
      </c>
      <c r="V11" s="14">
        <v>940</v>
      </c>
      <c r="W11" s="14">
        <v>45</v>
      </c>
      <c r="X11" s="14">
        <v>414</v>
      </c>
      <c r="Y11" s="14">
        <v>1066</v>
      </c>
      <c r="Z11" s="14">
        <v>1525</v>
      </c>
      <c r="AA11" s="15">
        <v>4.5591385399177905E-4</v>
      </c>
      <c r="AB11" s="16">
        <v>1.1989175487274346E-4</v>
      </c>
      <c r="AC11" s="15">
        <v>8.5708707845997325E-5</v>
      </c>
      <c r="AD11" s="15">
        <v>1.0725118562834113E-4</v>
      </c>
      <c r="AE11" s="15">
        <v>9.475462937779548E-5</v>
      </c>
      <c r="AF11" s="15">
        <v>9.4423325817453665E-5</v>
      </c>
      <c r="AG11" s="15">
        <v>1.89078870767909E-4</v>
      </c>
      <c r="AH11" s="15">
        <v>1.3072586230394598E-3</v>
      </c>
      <c r="AI11" s="15">
        <v>1.1507345522225021E-4</v>
      </c>
      <c r="AJ11" s="15">
        <v>1.070893985513798E-3</v>
      </c>
      <c r="AK11" s="15">
        <v>3.3201745562722778E-4</v>
      </c>
    </row>
    <row r="12" spans="1:38" x14ac:dyDescent="0.2">
      <c r="A12" s="11" t="s">
        <v>22</v>
      </c>
      <c r="B12" s="11" t="s">
        <v>558</v>
      </c>
      <c r="C12" s="11">
        <v>2009</v>
      </c>
      <c r="D12" s="12">
        <v>52103.368999999999</v>
      </c>
      <c r="E12" s="12">
        <v>98091.996999999988</v>
      </c>
      <c r="F12" s="12">
        <v>113846.814</v>
      </c>
      <c r="G12" s="12">
        <v>97175.08600000001</v>
      </c>
      <c r="H12" s="12">
        <v>96188.664999999994</v>
      </c>
      <c r="I12" s="12">
        <v>107008.77699999999</v>
      </c>
      <c r="J12" s="12">
        <v>71294.965000000026</v>
      </c>
      <c r="K12" s="12">
        <v>47808.708999999988</v>
      </c>
      <c r="L12" s="12">
        <v>583606.304</v>
      </c>
      <c r="M12" s="12">
        <f t="shared" si="0"/>
        <v>99912.07799999998</v>
      </c>
      <c r="N12" s="13">
        <v>683142</v>
      </c>
      <c r="O12" s="14">
        <v>106</v>
      </c>
      <c r="P12" s="14">
        <v>72</v>
      </c>
      <c r="Q12" s="14">
        <v>65</v>
      </c>
      <c r="R12" s="14">
        <v>49</v>
      </c>
      <c r="S12" s="14">
        <v>48</v>
      </c>
      <c r="T12" s="14">
        <v>51</v>
      </c>
      <c r="U12" s="14">
        <v>47</v>
      </c>
      <c r="V12" s="14">
        <v>154</v>
      </c>
      <c r="W12" s="14">
        <v>65</v>
      </c>
      <c r="X12" s="14">
        <v>332</v>
      </c>
      <c r="Y12" s="14">
        <v>260</v>
      </c>
      <c r="Z12" s="14">
        <v>657</v>
      </c>
      <c r="AA12" s="15">
        <v>2.0344173905529985E-3</v>
      </c>
      <c r="AB12" s="16">
        <v>7.3400483425778364E-4</v>
      </c>
      <c r="AC12" s="15">
        <v>5.7094263525020558E-4</v>
      </c>
      <c r="AD12" s="15">
        <v>5.0424447270363095E-4</v>
      </c>
      <c r="AE12" s="15">
        <v>4.9901929712820113E-4</v>
      </c>
      <c r="AF12" s="15">
        <v>4.7659641974975571E-4</v>
      </c>
      <c r="AG12" s="15">
        <v>6.5923308890045715E-4</v>
      </c>
      <c r="AH12" s="15">
        <v>3.2211704357045083E-3</v>
      </c>
      <c r="AI12" s="15">
        <v>5.6887665147633496E-4</v>
      </c>
      <c r="AJ12" s="15">
        <v>2.6022879836409773E-3</v>
      </c>
      <c r="AK12" s="15">
        <v>9.6173269979008761E-4</v>
      </c>
    </row>
    <row r="13" spans="1:38" x14ac:dyDescent="0.2">
      <c r="A13" s="11" t="s">
        <v>23</v>
      </c>
      <c r="B13" s="11" t="s">
        <v>558</v>
      </c>
      <c r="C13" s="11">
        <v>2010</v>
      </c>
      <c r="D13" s="12">
        <v>50438.073999999993</v>
      </c>
      <c r="E13" s="12">
        <v>98531.957999999984</v>
      </c>
      <c r="F13" s="12">
        <v>107026.67099999999</v>
      </c>
      <c r="G13" s="12">
        <v>91869.334000000017</v>
      </c>
      <c r="H13" s="12">
        <v>93770.667000000001</v>
      </c>
      <c r="I13" s="12">
        <v>107327.258</v>
      </c>
      <c r="J13" s="12">
        <v>76383.358000000007</v>
      </c>
      <c r="K13" s="12">
        <v>48823.28300000001</v>
      </c>
      <c r="L13" s="12">
        <v>574909.24600000004</v>
      </c>
      <c r="M13" s="12">
        <f t="shared" si="0"/>
        <v>99261.357000000004</v>
      </c>
      <c r="N13" s="13">
        <v>674090</v>
      </c>
      <c r="O13" s="14">
        <v>90</v>
      </c>
      <c r="P13" s="14">
        <v>59</v>
      </c>
      <c r="Q13" s="14">
        <v>50</v>
      </c>
      <c r="R13" s="14">
        <v>63</v>
      </c>
      <c r="S13" s="14">
        <v>55</v>
      </c>
      <c r="T13" s="14">
        <v>41</v>
      </c>
      <c r="U13" s="14">
        <v>75</v>
      </c>
      <c r="V13" s="14">
        <v>150</v>
      </c>
      <c r="W13" s="14">
        <v>53</v>
      </c>
      <c r="X13" s="14">
        <v>343</v>
      </c>
      <c r="Y13" s="14">
        <v>240</v>
      </c>
      <c r="Z13" s="14">
        <v>636</v>
      </c>
      <c r="AA13" s="15">
        <v>1.7843663102599836E-3</v>
      </c>
      <c r="AB13" s="16">
        <v>5.9879049597289045E-4</v>
      </c>
      <c r="AC13" s="15">
        <v>4.6717327123068237E-4</v>
      </c>
      <c r="AD13" s="15">
        <v>6.8575657683553023E-4</v>
      </c>
      <c r="AE13" s="15">
        <v>5.8653736567747781E-4</v>
      </c>
      <c r="AF13" s="15">
        <v>3.8200920030958022E-4</v>
      </c>
      <c r="AG13" s="15">
        <v>9.8188927488629114E-4</v>
      </c>
      <c r="AH13" s="15">
        <v>3.0723046625111211E-3</v>
      </c>
      <c r="AI13" s="15">
        <v>5.9661590483448229E-4</v>
      </c>
      <c r="AJ13" s="15">
        <v>2.417859348829978E-3</v>
      </c>
      <c r="AK13" s="15">
        <v>9.4349419217018495E-4</v>
      </c>
    </row>
    <row r="14" spans="1:38" x14ac:dyDescent="0.2">
      <c r="A14" s="11" t="s">
        <v>24</v>
      </c>
      <c r="B14" s="11" t="s">
        <v>558</v>
      </c>
      <c r="C14" s="11">
        <v>2011</v>
      </c>
      <c r="D14" s="12">
        <v>49320.758000000002</v>
      </c>
      <c r="E14" s="12">
        <v>95649.268000000055</v>
      </c>
      <c r="F14" s="12">
        <v>102347.12300000001</v>
      </c>
      <c r="G14" s="12">
        <v>93628.767000000036</v>
      </c>
      <c r="H14" s="12">
        <v>90209.519000000015</v>
      </c>
      <c r="I14" s="12">
        <v>105024.54299999998</v>
      </c>
      <c r="J14" s="12">
        <v>78744.330999999962</v>
      </c>
      <c r="K14" s="12">
        <v>50856.977999999996</v>
      </c>
      <c r="L14" s="12">
        <v>565603.55100000009</v>
      </c>
      <c r="M14" s="12">
        <f t="shared" si="0"/>
        <v>100177.736</v>
      </c>
      <c r="N14" s="13">
        <v>665600</v>
      </c>
      <c r="O14" s="14">
        <v>100</v>
      </c>
      <c r="P14" s="14">
        <v>44</v>
      </c>
      <c r="Q14" s="14">
        <v>36</v>
      </c>
      <c r="R14" s="14">
        <v>67</v>
      </c>
      <c r="S14" s="14">
        <v>46</v>
      </c>
      <c r="T14" s="14">
        <v>39</v>
      </c>
      <c r="U14" s="14">
        <v>57</v>
      </c>
      <c r="V14" s="14">
        <v>200</v>
      </c>
      <c r="W14" s="14">
        <v>41</v>
      </c>
      <c r="X14" s="14">
        <v>289</v>
      </c>
      <c r="Y14" s="14">
        <v>300</v>
      </c>
      <c r="Z14" s="14">
        <v>630</v>
      </c>
      <c r="AA14" s="15">
        <v>2.0275438589163614E-3</v>
      </c>
      <c r="AB14" s="16">
        <v>4.6001397522456706E-4</v>
      </c>
      <c r="AC14" s="15">
        <v>3.517441325634527E-4</v>
      </c>
      <c r="AD14" s="15">
        <v>7.1559203593912519E-4</v>
      </c>
      <c r="AE14" s="15">
        <v>5.099240136731024E-4</v>
      </c>
      <c r="AF14" s="15">
        <v>3.7134177294158765E-4</v>
      </c>
      <c r="AG14" s="15">
        <v>7.2386163265518162E-4</v>
      </c>
      <c r="AH14" s="15">
        <v>3.9325970174633662E-3</v>
      </c>
      <c r="AI14" s="15">
        <v>5.1095860252122068E-4</v>
      </c>
      <c r="AJ14" s="15">
        <v>2.9946773802115071E-3</v>
      </c>
      <c r="AK14" s="15">
        <v>9.4651442307692308E-4</v>
      </c>
    </row>
    <row r="15" spans="1:38" x14ac:dyDescent="0.2">
      <c r="A15" s="11" t="s">
        <v>25</v>
      </c>
      <c r="B15" s="11" t="s">
        <v>558</v>
      </c>
      <c r="C15" s="11">
        <v>2012</v>
      </c>
      <c r="D15" s="12">
        <v>49808.383000000002</v>
      </c>
      <c r="E15" s="12">
        <v>94571.588000000003</v>
      </c>
      <c r="F15" s="12">
        <v>102031.21699999999</v>
      </c>
      <c r="G15" s="12">
        <v>96648.288</v>
      </c>
      <c r="H15" s="12">
        <v>87949.645999999993</v>
      </c>
      <c r="I15" s="12">
        <v>102032.477</v>
      </c>
      <c r="J15" s="12">
        <v>80486.59</v>
      </c>
      <c r="K15" s="12">
        <v>51376.460999999996</v>
      </c>
      <c r="L15" s="12">
        <v>563719.80599999998</v>
      </c>
      <c r="M15" s="12">
        <f t="shared" si="0"/>
        <v>101184.844</v>
      </c>
      <c r="N15" s="13">
        <v>664868</v>
      </c>
      <c r="O15" s="14">
        <v>94</v>
      </c>
      <c r="P15" s="14">
        <v>54</v>
      </c>
      <c r="Q15" s="14">
        <v>59</v>
      </c>
      <c r="R15" s="14">
        <v>60</v>
      </c>
      <c r="S15" s="14">
        <v>47</v>
      </c>
      <c r="T15" s="14">
        <v>45</v>
      </c>
      <c r="U15" s="14">
        <v>50</v>
      </c>
      <c r="V15" s="14">
        <v>180</v>
      </c>
      <c r="W15" s="14">
        <v>61</v>
      </c>
      <c r="X15" s="14">
        <v>315</v>
      </c>
      <c r="Y15" s="14">
        <v>274</v>
      </c>
      <c r="Z15" s="14">
        <v>650</v>
      </c>
      <c r="AA15" s="15">
        <v>1.887232516662908E-3</v>
      </c>
      <c r="AB15" s="16">
        <v>5.709960162665345E-4</v>
      </c>
      <c r="AC15" s="15">
        <v>5.7825439835731854E-4</v>
      </c>
      <c r="AD15" s="15">
        <v>6.2080768569847816E-4</v>
      </c>
      <c r="AE15" s="15">
        <v>5.3439669330789582E-4</v>
      </c>
      <c r="AF15" s="15">
        <v>4.4103604384709784E-4</v>
      </c>
      <c r="AG15" s="15">
        <v>6.2122149789176062E-4</v>
      </c>
      <c r="AH15" s="15">
        <v>3.5035500012350015E-3</v>
      </c>
      <c r="AI15" s="15">
        <v>5.587882431081373E-4</v>
      </c>
      <c r="AJ15" s="15">
        <v>2.7079154265435249E-3</v>
      </c>
      <c r="AK15" s="15">
        <v>9.7763766642401206E-4</v>
      </c>
    </row>
    <row r="16" spans="1:38" x14ac:dyDescent="0.2">
      <c r="A16" s="11" t="s">
        <v>26</v>
      </c>
      <c r="B16" s="11" t="s">
        <v>558</v>
      </c>
      <c r="C16" s="11">
        <v>2013</v>
      </c>
      <c r="D16" s="12">
        <v>51998.602000000014</v>
      </c>
      <c r="E16" s="12">
        <v>97821.771999999997</v>
      </c>
      <c r="F16" s="12">
        <v>104498.94799999999</v>
      </c>
      <c r="G16" s="12">
        <v>103022.38299999997</v>
      </c>
      <c r="H16" s="12">
        <v>88056.806000000011</v>
      </c>
      <c r="I16" s="12">
        <v>101852.89100000002</v>
      </c>
      <c r="J16" s="12">
        <v>85664.256999999983</v>
      </c>
      <c r="K16" s="12">
        <v>56874.692000000003</v>
      </c>
      <c r="L16" s="12">
        <v>580917.05700000003</v>
      </c>
      <c r="M16" s="12">
        <f t="shared" si="0"/>
        <v>108873.29400000002</v>
      </c>
      <c r="N16" s="13">
        <v>689969</v>
      </c>
      <c r="O16" s="14">
        <v>124</v>
      </c>
      <c r="P16" s="14">
        <v>46</v>
      </c>
      <c r="Q16" s="14">
        <v>50</v>
      </c>
      <c r="R16" s="14">
        <v>57</v>
      </c>
      <c r="S16" s="14">
        <v>45</v>
      </c>
      <c r="T16" s="14">
        <v>55</v>
      </c>
      <c r="U16" s="14">
        <v>41</v>
      </c>
      <c r="V16" s="14">
        <v>146</v>
      </c>
      <c r="W16" s="14">
        <v>52</v>
      </c>
      <c r="X16" s="14">
        <v>294</v>
      </c>
      <c r="Y16" s="14">
        <v>270</v>
      </c>
      <c r="Z16" s="14">
        <v>616</v>
      </c>
      <c r="AA16" s="15">
        <v>2.3846794958064443E-3</v>
      </c>
      <c r="AB16" s="16">
        <v>4.7024296390787117E-4</v>
      </c>
      <c r="AC16" s="15">
        <v>4.784737163095652E-4</v>
      </c>
      <c r="AD16" s="15">
        <v>5.5327782507224687E-4</v>
      </c>
      <c r="AE16" s="15">
        <v>5.1103375246201862E-4</v>
      </c>
      <c r="AF16" s="15">
        <v>5.3999449068166351E-4</v>
      </c>
      <c r="AG16" s="15">
        <v>4.7861268440115002E-4</v>
      </c>
      <c r="AH16" s="15">
        <v>2.5670468685790862E-3</v>
      </c>
      <c r="AI16" s="15">
        <v>5.0609634621212368E-4</v>
      </c>
      <c r="AJ16" s="15">
        <v>2.4799470106966724E-3</v>
      </c>
      <c r="AK16" s="15">
        <v>8.9279373421124715E-4</v>
      </c>
    </row>
    <row r="17" spans="1:37" x14ac:dyDescent="0.2">
      <c r="A17" s="11" t="s">
        <v>27</v>
      </c>
      <c r="B17" s="11" t="s">
        <v>558</v>
      </c>
      <c r="C17" s="11">
        <v>2014</v>
      </c>
      <c r="D17" s="12">
        <v>46005.01400000001</v>
      </c>
      <c r="E17" s="12">
        <v>86970.856</v>
      </c>
      <c r="F17" s="12">
        <v>95779.472000000009</v>
      </c>
      <c r="G17" s="12">
        <v>97905.336999999985</v>
      </c>
      <c r="H17" s="12">
        <v>80436.800999999992</v>
      </c>
      <c r="I17" s="12">
        <v>89398.392999999996</v>
      </c>
      <c r="J17" s="12">
        <v>76881.040999999997</v>
      </c>
      <c r="K17" s="12">
        <v>54377.584999999999</v>
      </c>
      <c r="L17" s="12">
        <v>527371.89999999991</v>
      </c>
      <c r="M17" s="12">
        <f t="shared" si="0"/>
        <v>100382.59900000002</v>
      </c>
      <c r="N17" s="13">
        <v>627424</v>
      </c>
      <c r="O17" s="14">
        <v>98</v>
      </c>
      <c r="P17" s="14">
        <v>65</v>
      </c>
      <c r="Q17" s="14">
        <v>52</v>
      </c>
      <c r="R17" s="14">
        <v>58</v>
      </c>
      <c r="S17" s="14">
        <v>41</v>
      </c>
      <c r="T17" s="14">
        <v>61</v>
      </c>
      <c r="U17" s="14">
        <v>42</v>
      </c>
      <c r="V17" s="14">
        <v>168</v>
      </c>
      <c r="W17" s="14">
        <v>70</v>
      </c>
      <c r="X17" s="14">
        <v>319</v>
      </c>
      <c r="Y17" s="14">
        <v>266</v>
      </c>
      <c r="Z17" s="14">
        <v>655</v>
      </c>
      <c r="AA17" s="15">
        <v>2.1302025905263278E-3</v>
      </c>
      <c r="AB17" s="16">
        <v>7.4737679941887659E-4</v>
      </c>
      <c r="AC17" s="15">
        <v>5.429138302203211E-4</v>
      </c>
      <c r="AD17" s="15">
        <v>5.9240897153543337E-4</v>
      </c>
      <c r="AE17" s="15">
        <v>5.0971693914082935E-4</v>
      </c>
      <c r="AF17" s="15">
        <v>6.8233888723257029E-4</v>
      </c>
      <c r="AG17" s="15">
        <v>5.4629853412104554E-4</v>
      </c>
      <c r="AH17" s="15">
        <v>3.0895082964791467E-3</v>
      </c>
      <c r="AI17" s="15">
        <v>6.0488622924353768E-4</v>
      </c>
      <c r="AJ17" s="15">
        <v>2.6498616558035121E-3</v>
      </c>
      <c r="AK17" s="15">
        <v>1.0439511398990158E-3</v>
      </c>
    </row>
    <row r="18" spans="1:37" x14ac:dyDescent="0.2">
      <c r="A18" s="11" t="s">
        <v>28</v>
      </c>
      <c r="B18" s="11" t="s">
        <v>558</v>
      </c>
      <c r="C18" s="11">
        <v>2015</v>
      </c>
      <c r="D18" s="12">
        <v>50094.328999999991</v>
      </c>
      <c r="E18" s="12">
        <v>93613.091</v>
      </c>
      <c r="F18" s="12">
        <v>102997.93600000002</v>
      </c>
      <c r="G18" s="12">
        <v>105742.04300000001</v>
      </c>
      <c r="H18" s="12">
        <v>84866.136000000013</v>
      </c>
      <c r="I18" s="12">
        <v>93386.785999999978</v>
      </c>
      <c r="J18" s="12">
        <v>85900.011999999973</v>
      </c>
      <c r="K18" s="12">
        <v>63707.81500000001</v>
      </c>
      <c r="L18" s="12">
        <v>566506.00399999996</v>
      </c>
      <c r="M18" s="12">
        <f t="shared" si="0"/>
        <v>113802.144</v>
      </c>
      <c r="N18" s="13">
        <v>680299</v>
      </c>
      <c r="O18" s="14">
        <v>112</v>
      </c>
      <c r="P18" s="14">
        <v>40</v>
      </c>
      <c r="Q18" s="14">
        <v>53</v>
      </c>
      <c r="R18" s="14">
        <v>55</v>
      </c>
      <c r="S18" s="14">
        <v>54</v>
      </c>
      <c r="T18" s="14">
        <v>47</v>
      </c>
      <c r="U18" s="14">
        <v>52</v>
      </c>
      <c r="V18" s="14">
        <v>171</v>
      </c>
      <c r="W18" s="14">
        <v>49</v>
      </c>
      <c r="X18" s="14">
        <v>301</v>
      </c>
      <c r="Y18" s="14">
        <v>283</v>
      </c>
      <c r="Z18" s="14">
        <v>633</v>
      </c>
      <c r="AA18" s="15">
        <v>2.2357820183598032E-3</v>
      </c>
      <c r="AB18" s="16">
        <v>4.2729066600311272E-4</v>
      </c>
      <c r="AC18" s="15">
        <v>5.1457341824791508E-4</v>
      </c>
      <c r="AD18" s="15">
        <v>5.2013369932714458E-4</v>
      </c>
      <c r="AE18" s="15">
        <v>6.3629620182071201E-4</v>
      </c>
      <c r="AF18" s="15">
        <v>5.0328319469094922E-4</v>
      </c>
      <c r="AG18" s="15">
        <v>6.0535497946146983E-4</v>
      </c>
      <c r="AH18" s="15">
        <v>2.6841290978194743E-3</v>
      </c>
      <c r="AI18" s="15">
        <v>5.3132711370169352E-4</v>
      </c>
      <c r="AJ18" s="15">
        <v>2.4867721297060978E-3</v>
      </c>
      <c r="AK18" s="15">
        <v>9.3047321839367686E-4</v>
      </c>
    </row>
    <row r="19" spans="1:37" x14ac:dyDescent="0.2">
      <c r="A19" s="11" t="s">
        <v>29</v>
      </c>
      <c r="B19" s="11" t="s">
        <v>558</v>
      </c>
      <c r="C19" s="11">
        <v>2016</v>
      </c>
      <c r="D19" s="12">
        <v>50552.801999999989</v>
      </c>
      <c r="E19" s="12">
        <v>96056.911999999982</v>
      </c>
      <c r="F19" s="12">
        <v>101966.205</v>
      </c>
      <c r="G19" s="12">
        <v>108448.158</v>
      </c>
      <c r="H19" s="12">
        <v>87242.518000000011</v>
      </c>
      <c r="I19" s="12">
        <v>94010.321999999986</v>
      </c>
      <c r="J19" s="12">
        <v>90611.084999999992</v>
      </c>
      <c r="K19" s="12">
        <v>70440.233999999997</v>
      </c>
      <c r="L19" s="12">
        <v>578335.19999999995</v>
      </c>
      <c r="M19" s="12">
        <f t="shared" si="0"/>
        <v>120993.03599999999</v>
      </c>
      <c r="N19" s="13">
        <v>699828</v>
      </c>
      <c r="O19" s="14">
        <v>117</v>
      </c>
      <c r="P19" s="14">
        <v>62</v>
      </c>
      <c r="Q19" s="14">
        <v>68</v>
      </c>
      <c r="R19" s="14">
        <v>77</v>
      </c>
      <c r="S19" s="14">
        <v>52</v>
      </c>
      <c r="T19" s="14">
        <v>49</v>
      </c>
      <c r="U19" s="14">
        <v>60</v>
      </c>
      <c r="V19" s="14">
        <v>136</v>
      </c>
      <c r="W19" s="14">
        <v>48</v>
      </c>
      <c r="X19" s="14">
        <v>368</v>
      </c>
      <c r="Y19" s="14">
        <v>253</v>
      </c>
      <c r="Z19" s="14">
        <v>669</v>
      </c>
      <c r="AA19" s="15">
        <v>2.3144117708846293E-3</v>
      </c>
      <c r="AB19" s="16">
        <v>6.4545068865007869E-4</v>
      </c>
      <c r="AC19" s="15">
        <v>6.6688762222738411E-4</v>
      </c>
      <c r="AD19" s="15">
        <v>7.1001666990046989E-4</v>
      </c>
      <c r="AE19" s="15">
        <v>5.9603965121685272E-4</v>
      </c>
      <c r="AF19" s="15">
        <v>5.2121936142288724E-4</v>
      </c>
      <c r="AG19" s="15">
        <v>6.621706383937463E-4</v>
      </c>
      <c r="AH19" s="15">
        <v>1.9307147673586662E-3</v>
      </c>
      <c r="AI19" s="15">
        <v>6.3630918539974747E-4</v>
      </c>
      <c r="AJ19" s="15">
        <v>2.0910294374297707E-3</v>
      </c>
      <c r="AK19" s="15">
        <v>9.5594917608326612E-4</v>
      </c>
    </row>
    <row r="20" spans="1:37" x14ac:dyDescent="0.2">
      <c r="A20" s="11" t="s">
        <v>30</v>
      </c>
      <c r="B20" s="11" t="s">
        <v>558</v>
      </c>
      <c r="C20" s="11">
        <v>2017</v>
      </c>
      <c r="D20" s="12">
        <v>51140</v>
      </c>
      <c r="E20" s="12">
        <v>95737</v>
      </c>
      <c r="F20" s="12">
        <v>101178</v>
      </c>
      <c r="G20" s="12">
        <v>111036</v>
      </c>
      <c r="H20" s="12">
        <v>87229</v>
      </c>
      <c r="I20" s="12">
        <v>89984</v>
      </c>
      <c r="J20" s="12">
        <v>88798</v>
      </c>
      <c r="K20" s="12">
        <v>72309</v>
      </c>
      <c r="L20" s="12">
        <v>573962</v>
      </c>
      <c r="M20" s="12">
        <f t="shared" si="0"/>
        <v>123449</v>
      </c>
      <c r="N20" s="13">
        <v>697411</v>
      </c>
      <c r="O20" s="14">
        <v>112</v>
      </c>
      <c r="P20" s="14">
        <v>56</v>
      </c>
      <c r="Q20" s="14">
        <v>61</v>
      </c>
      <c r="R20" s="14">
        <v>31</v>
      </c>
      <c r="S20" s="14">
        <v>57</v>
      </c>
      <c r="T20" s="14">
        <v>46</v>
      </c>
      <c r="U20" s="14">
        <v>49</v>
      </c>
      <c r="V20" s="14">
        <v>169</v>
      </c>
      <c r="W20" s="14">
        <v>52</v>
      </c>
      <c r="X20" s="14">
        <v>300</v>
      </c>
      <c r="Y20" s="14">
        <v>281</v>
      </c>
      <c r="Z20" s="14">
        <v>633</v>
      </c>
      <c r="AA20" s="15">
        <v>2.1900664841611262E-3</v>
      </c>
      <c r="AB20" s="16">
        <v>5.8493581373972444E-4</v>
      </c>
      <c r="AC20" s="15">
        <v>6.0289786317183579E-4</v>
      </c>
      <c r="AD20" s="15">
        <v>2.7918873158254979E-4</v>
      </c>
      <c r="AE20" s="15">
        <v>6.5345240688303205E-4</v>
      </c>
      <c r="AF20" s="15">
        <v>5.1120199146514932E-4</v>
      </c>
      <c r="AG20" s="15">
        <v>5.5181423005022634E-4</v>
      </c>
      <c r="AH20" s="15">
        <v>2.337191774191318E-3</v>
      </c>
      <c r="AI20" s="15">
        <v>5.2268268631024356E-4</v>
      </c>
      <c r="AJ20" s="15">
        <v>2.2762436309731143E-3</v>
      </c>
      <c r="AK20" s="15">
        <v>9.0764269562711229E-4</v>
      </c>
    </row>
    <row r="21" spans="1:37" x14ac:dyDescent="0.2">
      <c r="A21" s="11" t="s">
        <v>31</v>
      </c>
      <c r="B21" s="11" t="s">
        <v>559</v>
      </c>
      <c r="C21" s="11">
        <v>2009</v>
      </c>
      <c r="D21" s="12">
        <v>500512.114</v>
      </c>
      <c r="E21" s="12">
        <v>900235.31799999997</v>
      </c>
      <c r="F21" s="12">
        <v>858304.76299999992</v>
      </c>
      <c r="G21" s="12">
        <v>919459.3870000001</v>
      </c>
      <c r="H21" s="12">
        <v>858826.80199999979</v>
      </c>
      <c r="I21" s="12">
        <v>819785.54599999997</v>
      </c>
      <c r="J21" s="12">
        <v>651778.59500000009</v>
      </c>
      <c r="K21" s="12">
        <v>814059.98299999977</v>
      </c>
      <c r="L21" s="12">
        <v>5008390.4109999994</v>
      </c>
      <c r="M21" s="12">
        <f t="shared" si="0"/>
        <v>1314572.0969999998</v>
      </c>
      <c r="N21" s="13">
        <v>6324865</v>
      </c>
      <c r="O21" s="14">
        <v>102</v>
      </c>
      <c r="P21" s="14">
        <v>67</v>
      </c>
      <c r="Q21" s="14">
        <v>63</v>
      </c>
      <c r="R21" s="14">
        <v>60</v>
      </c>
      <c r="S21" s="14">
        <v>66</v>
      </c>
      <c r="T21" s="14">
        <v>57</v>
      </c>
      <c r="U21" s="14">
        <v>74</v>
      </c>
      <c r="V21" s="14">
        <v>781</v>
      </c>
      <c r="W21" s="14">
        <v>71</v>
      </c>
      <c r="X21" s="14">
        <v>387</v>
      </c>
      <c r="Y21" s="14">
        <v>883</v>
      </c>
      <c r="Z21" s="14">
        <v>1341</v>
      </c>
      <c r="AA21" s="15">
        <v>2.0379127127380576E-4</v>
      </c>
      <c r="AB21" s="16">
        <v>7.4424984957099853E-5</v>
      </c>
      <c r="AC21" s="15">
        <v>7.3400501448691146E-5</v>
      </c>
      <c r="AD21" s="15">
        <v>6.5255737064980336E-5</v>
      </c>
      <c r="AE21" s="15">
        <v>7.6849022231609412E-5</v>
      </c>
      <c r="AF21" s="15">
        <v>6.9530379351187053E-5</v>
      </c>
      <c r="AG21" s="15">
        <v>1.1353548669391327E-4</v>
      </c>
      <c r="AH21" s="15">
        <v>9.5938876287940595E-4</v>
      </c>
      <c r="AI21" s="15">
        <v>7.7270334027879775E-5</v>
      </c>
      <c r="AJ21" s="15">
        <v>6.7170146241130816E-4</v>
      </c>
      <c r="AK21" s="15">
        <v>2.1202033561190634E-4</v>
      </c>
    </row>
    <row r="22" spans="1:37" x14ac:dyDescent="0.2">
      <c r="A22" s="11" t="s">
        <v>32</v>
      </c>
      <c r="B22" s="11" t="s">
        <v>559</v>
      </c>
      <c r="C22" s="11">
        <v>2010</v>
      </c>
      <c r="D22" s="12">
        <v>462606.62300000002</v>
      </c>
      <c r="E22" s="12">
        <v>879679.09800000023</v>
      </c>
      <c r="F22" s="12">
        <v>884609.93999999983</v>
      </c>
      <c r="G22" s="12">
        <v>851999.0120000001</v>
      </c>
      <c r="H22" s="12">
        <v>828954.49000000011</v>
      </c>
      <c r="I22" s="12">
        <v>817134.22900000005</v>
      </c>
      <c r="J22" s="12">
        <v>682565.80700000003</v>
      </c>
      <c r="K22" s="12">
        <v>831393.0199999999</v>
      </c>
      <c r="L22" s="12">
        <v>4944942.5760000004</v>
      </c>
      <c r="M22" s="12">
        <f t="shared" si="0"/>
        <v>1293999.6429999999</v>
      </c>
      <c r="N22" s="13">
        <v>6246816</v>
      </c>
      <c r="O22" s="14">
        <v>117</v>
      </c>
      <c r="P22" s="14">
        <v>62</v>
      </c>
      <c r="Q22" s="14">
        <v>59</v>
      </c>
      <c r="R22" s="14">
        <v>47</v>
      </c>
      <c r="S22" s="14">
        <v>61</v>
      </c>
      <c r="T22" s="14">
        <v>64</v>
      </c>
      <c r="U22" s="14">
        <v>83</v>
      </c>
      <c r="V22" s="14">
        <v>596</v>
      </c>
      <c r="W22" s="14">
        <v>55</v>
      </c>
      <c r="X22" s="14">
        <v>376</v>
      </c>
      <c r="Y22" s="14">
        <v>713</v>
      </c>
      <c r="Z22" s="14">
        <v>1144</v>
      </c>
      <c r="AA22" s="15">
        <v>2.5291466698262118E-4</v>
      </c>
      <c r="AB22" s="16">
        <v>7.0480246877481202E-5</v>
      </c>
      <c r="AC22" s="15">
        <v>6.6696062673679668E-5</v>
      </c>
      <c r="AD22" s="15">
        <v>5.5164383218791799E-5</v>
      </c>
      <c r="AE22" s="15">
        <v>7.3586669396048503E-5</v>
      </c>
      <c r="AF22" s="15">
        <v>7.8322505322439505E-5</v>
      </c>
      <c r="AG22" s="15">
        <v>1.215999968776637E-4</v>
      </c>
      <c r="AH22" s="15">
        <v>7.1686914090281879E-4</v>
      </c>
      <c r="AI22" s="15">
        <v>7.6037283390285418E-5</v>
      </c>
      <c r="AJ22" s="15">
        <v>5.5100478880116665E-4</v>
      </c>
      <c r="AK22" s="15">
        <v>1.8313329542602184E-4</v>
      </c>
    </row>
    <row r="23" spans="1:37" x14ac:dyDescent="0.2">
      <c r="A23" s="11" t="s">
        <v>33</v>
      </c>
      <c r="B23" s="11" t="s">
        <v>559</v>
      </c>
      <c r="C23" s="11">
        <v>2011</v>
      </c>
      <c r="D23" s="12">
        <v>454131.86400000012</v>
      </c>
      <c r="E23" s="12">
        <v>873412.43400000001</v>
      </c>
      <c r="F23" s="12">
        <v>887156.55900000012</v>
      </c>
      <c r="G23" s="12">
        <v>851683.30800000008</v>
      </c>
      <c r="H23" s="12">
        <v>819503.74500000011</v>
      </c>
      <c r="I23" s="12">
        <v>818149.83300000022</v>
      </c>
      <c r="J23" s="12">
        <v>696964.84</v>
      </c>
      <c r="K23" s="12">
        <v>852456.78099999996</v>
      </c>
      <c r="L23" s="12">
        <v>4946870.7190000005</v>
      </c>
      <c r="M23" s="12">
        <f t="shared" si="0"/>
        <v>1306588.645</v>
      </c>
      <c r="N23" s="13">
        <v>6257995</v>
      </c>
      <c r="O23" s="14">
        <v>97</v>
      </c>
      <c r="P23" s="14">
        <v>74</v>
      </c>
      <c r="Q23" s="14">
        <v>58</v>
      </c>
      <c r="R23" s="14">
        <v>62</v>
      </c>
      <c r="S23" s="14">
        <v>54</v>
      </c>
      <c r="T23" s="14">
        <v>72</v>
      </c>
      <c r="U23" s="14">
        <v>45</v>
      </c>
      <c r="V23" s="14">
        <v>557</v>
      </c>
      <c r="W23" s="14">
        <v>49</v>
      </c>
      <c r="X23" s="14">
        <v>365</v>
      </c>
      <c r="Y23" s="14">
        <v>654</v>
      </c>
      <c r="Z23" s="14">
        <v>1068</v>
      </c>
      <c r="AA23" s="15">
        <v>2.1359434932757764E-4</v>
      </c>
      <c r="AB23" s="16">
        <v>8.4725150592486302E-5</v>
      </c>
      <c r="AC23" s="15">
        <v>6.5377412150767841E-5</v>
      </c>
      <c r="AD23" s="15">
        <v>7.2797012008599791E-5</v>
      </c>
      <c r="AE23" s="15">
        <v>6.5893536581702858E-5</v>
      </c>
      <c r="AF23" s="15">
        <v>8.8003440318492351E-5</v>
      </c>
      <c r="AG23" s="15">
        <v>6.4565667329789548E-5</v>
      </c>
      <c r="AH23" s="15">
        <v>6.5340555957170573E-4</v>
      </c>
      <c r="AI23" s="15">
        <v>7.3784018369047654E-5</v>
      </c>
      <c r="AJ23" s="15">
        <v>5.0054009156033955E-4</v>
      </c>
      <c r="AK23" s="15">
        <v>1.7066168956670626E-4</v>
      </c>
    </row>
    <row r="24" spans="1:37" x14ac:dyDescent="0.2">
      <c r="A24" s="11" t="s">
        <v>34</v>
      </c>
      <c r="B24" s="11" t="s">
        <v>559</v>
      </c>
      <c r="C24" s="11">
        <v>2012</v>
      </c>
      <c r="D24" s="12">
        <v>455863.22200000007</v>
      </c>
      <c r="E24" s="12">
        <v>900246.20200000005</v>
      </c>
      <c r="F24" s="12">
        <v>906892.93900000013</v>
      </c>
      <c r="G24" s="12">
        <v>863096.41800000018</v>
      </c>
      <c r="H24" s="12">
        <v>824146.85199999996</v>
      </c>
      <c r="I24" s="12">
        <v>833025.96099999989</v>
      </c>
      <c r="J24" s="12">
        <v>726808.64300000004</v>
      </c>
      <c r="K24" s="12">
        <v>891925.98</v>
      </c>
      <c r="L24" s="12">
        <v>5054217.0150000006</v>
      </c>
      <c r="M24" s="12">
        <f t="shared" si="0"/>
        <v>1347789.202</v>
      </c>
      <c r="N24" s="13">
        <v>6410979</v>
      </c>
      <c r="O24" s="14">
        <v>125</v>
      </c>
      <c r="P24" s="14">
        <v>62</v>
      </c>
      <c r="Q24" s="14">
        <v>46</v>
      </c>
      <c r="R24" s="14">
        <v>65</v>
      </c>
      <c r="S24" s="14">
        <v>48</v>
      </c>
      <c r="T24" s="14">
        <v>58</v>
      </c>
      <c r="U24" s="14">
        <v>60</v>
      </c>
      <c r="V24" s="14">
        <v>553</v>
      </c>
      <c r="W24" s="14">
        <v>70</v>
      </c>
      <c r="X24" s="14">
        <v>339</v>
      </c>
      <c r="Y24" s="14">
        <v>678</v>
      </c>
      <c r="Z24" s="14">
        <v>1087</v>
      </c>
      <c r="AA24" s="15">
        <v>2.7420505530494402E-4</v>
      </c>
      <c r="AB24" s="16">
        <v>6.8870048951342311E-5</v>
      </c>
      <c r="AC24" s="15">
        <v>5.0722635519384052E-5</v>
      </c>
      <c r="AD24" s="15">
        <v>7.5310241873811123E-5</v>
      </c>
      <c r="AE24" s="15">
        <v>5.824204737725553E-5</v>
      </c>
      <c r="AF24" s="15">
        <v>6.9625681209712037E-5</v>
      </c>
      <c r="AG24" s="15">
        <v>8.2552678174466893E-5</v>
      </c>
      <c r="AH24" s="15">
        <v>6.2000660637780733E-4</v>
      </c>
      <c r="AI24" s="15">
        <v>6.7072703644087587E-5</v>
      </c>
      <c r="AJ24" s="15">
        <v>5.0304602455184238E-4</v>
      </c>
      <c r="AK24" s="15">
        <v>1.6955288732032971E-4</v>
      </c>
    </row>
    <row r="25" spans="1:37" x14ac:dyDescent="0.2">
      <c r="A25" s="11" t="s">
        <v>35</v>
      </c>
      <c r="B25" s="11" t="s">
        <v>559</v>
      </c>
      <c r="C25" s="11">
        <v>2013</v>
      </c>
      <c r="D25" s="12">
        <v>447025.81299999997</v>
      </c>
      <c r="E25" s="12">
        <v>903409.99699999997</v>
      </c>
      <c r="F25" s="12">
        <v>915730.44400000002</v>
      </c>
      <c r="G25" s="12">
        <v>864909.08499999996</v>
      </c>
      <c r="H25" s="12">
        <v>828891.43900000013</v>
      </c>
      <c r="I25" s="12">
        <v>837667.321</v>
      </c>
      <c r="J25" s="12">
        <v>746335.272</v>
      </c>
      <c r="K25" s="12">
        <v>925551.01699999999</v>
      </c>
      <c r="L25" s="12">
        <v>5096943.5580000002</v>
      </c>
      <c r="M25" s="12">
        <f t="shared" si="0"/>
        <v>1372576.83</v>
      </c>
      <c r="N25" s="13">
        <v>6471024</v>
      </c>
      <c r="O25" s="14">
        <v>121</v>
      </c>
      <c r="P25" s="14">
        <v>77</v>
      </c>
      <c r="Q25" s="14">
        <v>47</v>
      </c>
      <c r="R25" s="14">
        <v>67</v>
      </c>
      <c r="S25" s="14">
        <v>46</v>
      </c>
      <c r="T25" s="14">
        <v>76</v>
      </c>
      <c r="U25" s="14">
        <v>59</v>
      </c>
      <c r="V25" s="14">
        <v>637</v>
      </c>
      <c r="W25" s="14">
        <v>65</v>
      </c>
      <c r="X25" s="14">
        <v>372</v>
      </c>
      <c r="Y25" s="14">
        <v>758</v>
      </c>
      <c r="Z25" s="14">
        <v>1195</v>
      </c>
      <c r="AA25" s="15">
        <v>2.7067788141352814E-4</v>
      </c>
      <c r="AB25" s="16">
        <v>8.5232618916879227E-5</v>
      </c>
      <c r="AC25" s="15">
        <v>5.1325147381471137E-5</v>
      </c>
      <c r="AD25" s="15">
        <v>7.7464789261636681E-5</v>
      </c>
      <c r="AE25" s="15">
        <v>5.5495807817119935E-5</v>
      </c>
      <c r="AF25" s="15">
        <v>9.0728142419680232E-5</v>
      </c>
      <c r="AG25" s="15">
        <v>7.9052943380116702E-5</v>
      </c>
      <c r="AH25" s="15">
        <v>6.8823866896577566E-4</v>
      </c>
      <c r="AI25" s="15">
        <v>7.2984916502777565E-5</v>
      </c>
      <c r="AJ25" s="15">
        <v>5.5224595332852879E-4</v>
      </c>
      <c r="AK25" s="15">
        <v>1.8466938153837784E-4</v>
      </c>
    </row>
    <row r="26" spans="1:37" x14ac:dyDescent="0.2">
      <c r="A26" s="11" t="s">
        <v>36</v>
      </c>
      <c r="B26" s="11" t="s">
        <v>559</v>
      </c>
      <c r="C26" s="11">
        <v>2014</v>
      </c>
      <c r="D26" s="12">
        <v>438431.64299999992</v>
      </c>
      <c r="E26" s="12">
        <v>904270.46600000025</v>
      </c>
      <c r="F26" s="12">
        <v>919818.57899999991</v>
      </c>
      <c r="G26" s="12">
        <v>871065.06199999992</v>
      </c>
      <c r="H26" s="12">
        <v>823562.723</v>
      </c>
      <c r="I26" s="12">
        <v>836970.60699999996</v>
      </c>
      <c r="J26" s="12">
        <v>760042.52500000002</v>
      </c>
      <c r="K26" s="12">
        <v>966163.20099999988</v>
      </c>
      <c r="L26" s="12">
        <v>5115729.9620000003</v>
      </c>
      <c r="M26" s="12">
        <f t="shared" si="0"/>
        <v>1404594.8439999998</v>
      </c>
      <c r="N26" s="13">
        <v>6524205</v>
      </c>
      <c r="O26" s="14">
        <v>91</v>
      </c>
      <c r="P26" s="14">
        <v>69</v>
      </c>
      <c r="Q26" s="14">
        <v>39</v>
      </c>
      <c r="R26" s="14">
        <v>44</v>
      </c>
      <c r="S26" s="14">
        <v>53</v>
      </c>
      <c r="T26" s="14">
        <v>67</v>
      </c>
      <c r="U26" s="14">
        <v>94</v>
      </c>
      <c r="V26" s="14">
        <v>588</v>
      </c>
      <c r="W26" s="14">
        <v>60</v>
      </c>
      <c r="X26" s="14">
        <v>366</v>
      </c>
      <c r="Y26" s="14">
        <v>679</v>
      </c>
      <c r="Z26" s="14">
        <v>1105</v>
      </c>
      <c r="AA26" s="15">
        <v>2.0755801150055224E-4</v>
      </c>
      <c r="AB26" s="16">
        <v>7.6304604202344901E-5</v>
      </c>
      <c r="AC26" s="15">
        <v>4.2399665423587846E-5</v>
      </c>
      <c r="AD26" s="15">
        <v>5.0512874318451318E-5</v>
      </c>
      <c r="AE26" s="15">
        <v>6.4354539757380448E-5</v>
      </c>
      <c r="AF26" s="15">
        <v>8.0050600868950239E-5</v>
      </c>
      <c r="AG26" s="15">
        <v>1.2367729029372402E-4</v>
      </c>
      <c r="AH26" s="15">
        <v>6.0859283337577673E-4</v>
      </c>
      <c r="AI26" s="15">
        <v>7.1544042144263588E-5</v>
      </c>
      <c r="AJ26" s="15">
        <v>4.8341342195614676E-4</v>
      </c>
      <c r="AK26" s="15">
        <v>1.6936929480296833E-4</v>
      </c>
    </row>
    <row r="27" spans="1:37" x14ac:dyDescent="0.2">
      <c r="A27" s="11" t="s">
        <v>37</v>
      </c>
      <c r="B27" s="11" t="s">
        <v>559</v>
      </c>
      <c r="C27" s="11">
        <v>2015</v>
      </c>
      <c r="D27" s="12">
        <v>424856.47899999999</v>
      </c>
      <c r="E27" s="12">
        <v>892843.10600000003</v>
      </c>
      <c r="F27" s="12">
        <v>916341.00699999998</v>
      </c>
      <c r="G27" s="12">
        <v>873997.61799999978</v>
      </c>
      <c r="H27" s="12">
        <v>823284.95900000003</v>
      </c>
      <c r="I27" s="12">
        <v>824481.64100000006</v>
      </c>
      <c r="J27" s="12">
        <v>767758.80299999996</v>
      </c>
      <c r="K27" s="12">
        <v>1009586.7610000001</v>
      </c>
      <c r="L27" s="12">
        <v>5098707.1339999996</v>
      </c>
      <c r="M27" s="12">
        <f t="shared" si="0"/>
        <v>1434443.24</v>
      </c>
      <c r="N27" s="13">
        <v>6522731</v>
      </c>
      <c r="O27" s="14">
        <v>108</v>
      </c>
      <c r="P27" s="14">
        <v>66</v>
      </c>
      <c r="Q27" s="14">
        <v>35</v>
      </c>
      <c r="R27" s="14">
        <v>59</v>
      </c>
      <c r="S27" s="14">
        <v>64</v>
      </c>
      <c r="T27" s="14">
        <v>56</v>
      </c>
      <c r="U27" s="14">
        <v>75</v>
      </c>
      <c r="V27" s="14">
        <v>627</v>
      </c>
      <c r="W27" s="14">
        <v>56</v>
      </c>
      <c r="X27" s="14">
        <v>355</v>
      </c>
      <c r="Y27" s="14">
        <v>735</v>
      </c>
      <c r="Z27" s="14">
        <v>1146</v>
      </c>
      <c r="AA27" s="15">
        <v>2.5420349068043752E-4</v>
      </c>
      <c r="AB27" s="16">
        <v>7.3921162135287847E-5</v>
      </c>
      <c r="AC27" s="15">
        <v>3.8195387669690962E-5</v>
      </c>
      <c r="AD27" s="15">
        <v>6.7505904804422492E-5</v>
      </c>
      <c r="AE27" s="15">
        <v>7.7737360922683875E-5</v>
      </c>
      <c r="AF27" s="15">
        <v>6.7921463881328548E-5</v>
      </c>
      <c r="AG27" s="15">
        <v>9.7686929419681313E-5</v>
      </c>
      <c r="AH27" s="15">
        <v>6.2104617871469885E-4</v>
      </c>
      <c r="AI27" s="15">
        <v>6.9625493418269362E-5</v>
      </c>
      <c r="AJ27" s="15">
        <v>5.1239392365221785E-4</v>
      </c>
      <c r="AK27" s="15">
        <v>1.7569327939478111E-4</v>
      </c>
    </row>
    <row r="28" spans="1:37" x14ac:dyDescent="0.2">
      <c r="A28" s="11" t="s">
        <v>38</v>
      </c>
      <c r="B28" s="11" t="s">
        <v>559</v>
      </c>
      <c r="C28" s="11">
        <v>2016</v>
      </c>
      <c r="D28" s="12">
        <v>427120.03400000004</v>
      </c>
      <c r="E28" s="12">
        <v>890321.97599999991</v>
      </c>
      <c r="F28" s="12">
        <v>920124.60399999993</v>
      </c>
      <c r="G28" s="12">
        <v>879311.55999999994</v>
      </c>
      <c r="H28" s="12">
        <v>813442.70499999996</v>
      </c>
      <c r="I28" s="12">
        <v>817605.8600000001</v>
      </c>
      <c r="J28" s="12">
        <v>756395.48199999984</v>
      </c>
      <c r="K28" s="12">
        <v>1006219.0379999999</v>
      </c>
      <c r="L28" s="12">
        <v>5077202.1869999999</v>
      </c>
      <c r="M28" s="12">
        <f t="shared" si="0"/>
        <v>1433339.0719999999</v>
      </c>
      <c r="N28" s="13">
        <v>6508490</v>
      </c>
      <c r="O28" s="14">
        <v>109</v>
      </c>
      <c r="P28" s="14">
        <v>78</v>
      </c>
      <c r="Q28" s="14">
        <v>43</v>
      </c>
      <c r="R28" s="14">
        <v>50</v>
      </c>
      <c r="S28" s="14">
        <v>52</v>
      </c>
      <c r="T28" s="14">
        <v>42</v>
      </c>
      <c r="U28" s="14">
        <v>113</v>
      </c>
      <c r="V28" s="14">
        <v>663</v>
      </c>
      <c r="W28" s="14">
        <v>56</v>
      </c>
      <c r="X28" s="14">
        <v>378</v>
      </c>
      <c r="Y28" s="14">
        <v>772</v>
      </c>
      <c r="Z28" s="14">
        <v>1206</v>
      </c>
      <c r="AA28" s="15">
        <v>2.5519758223282025E-4</v>
      </c>
      <c r="AB28" s="16">
        <v>8.7608755149945903E-5</v>
      </c>
      <c r="AC28" s="15">
        <v>4.6732800984854445E-5</v>
      </c>
      <c r="AD28" s="15">
        <v>5.6862666516064006E-5</v>
      </c>
      <c r="AE28" s="15">
        <v>6.3925829908327724E-5</v>
      </c>
      <c r="AF28" s="15">
        <v>5.1369494832143199E-5</v>
      </c>
      <c r="AG28" s="15">
        <v>1.4939274848815138E-4</v>
      </c>
      <c r="AH28" s="15">
        <v>6.5890226179560717E-4</v>
      </c>
      <c r="AI28" s="15">
        <v>7.4450452449551031E-5</v>
      </c>
      <c r="AJ28" s="15">
        <v>5.3860249474870945E-4</v>
      </c>
      <c r="AK28" s="15">
        <v>1.8529643588605037E-4</v>
      </c>
    </row>
    <row r="29" spans="1:37" x14ac:dyDescent="0.2">
      <c r="A29" s="11" t="s">
        <v>39</v>
      </c>
      <c r="B29" s="11" t="s">
        <v>559</v>
      </c>
      <c r="C29" s="11">
        <v>2017</v>
      </c>
      <c r="D29" s="12">
        <v>430289</v>
      </c>
      <c r="E29" s="12">
        <v>903976</v>
      </c>
      <c r="F29" s="12">
        <v>936681</v>
      </c>
      <c r="G29" s="12">
        <v>909225</v>
      </c>
      <c r="H29" s="12">
        <v>834243</v>
      </c>
      <c r="I29" s="12">
        <v>833583</v>
      </c>
      <c r="J29" s="12">
        <v>801636</v>
      </c>
      <c r="K29" s="12">
        <v>1092768</v>
      </c>
      <c r="L29" s="12">
        <v>5219344</v>
      </c>
      <c r="M29" s="12">
        <f t="shared" si="0"/>
        <v>1523057</v>
      </c>
      <c r="N29" s="13">
        <v>6742401</v>
      </c>
      <c r="O29" s="14">
        <v>89</v>
      </c>
      <c r="P29" s="14">
        <v>45</v>
      </c>
      <c r="Q29" s="14">
        <v>48</v>
      </c>
      <c r="R29" s="14">
        <v>38</v>
      </c>
      <c r="S29" s="14">
        <v>56</v>
      </c>
      <c r="T29" s="14">
        <v>47</v>
      </c>
      <c r="U29" s="14">
        <v>79</v>
      </c>
      <c r="V29" s="14">
        <v>703</v>
      </c>
      <c r="W29" s="14">
        <v>61</v>
      </c>
      <c r="X29" s="14">
        <v>313</v>
      </c>
      <c r="Y29" s="14">
        <v>792</v>
      </c>
      <c r="Z29" s="14">
        <v>1166</v>
      </c>
      <c r="AA29" s="15">
        <v>2.0683772999077364E-4</v>
      </c>
      <c r="AB29" s="16">
        <v>4.9780082657061691E-5</v>
      </c>
      <c r="AC29" s="15">
        <v>5.1244767428825823E-5</v>
      </c>
      <c r="AD29" s="15">
        <v>4.1793835409277133E-5</v>
      </c>
      <c r="AE29" s="15">
        <v>6.7126724467571201E-5</v>
      </c>
      <c r="AF29" s="15">
        <v>5.6383107620956762E-5</v>
      </c>
      <c r="AG29" s="15">
        <v>9.854846838215849E-5</v>
      </c>
      <c r="AH29" s="15">
        <v>6.4332044862221442E-4</v>
      </c>
      <c r="AI29" s="15">
        <v>5.9969222185776601E-5</v>
      </c>
      <c r="AJ29" s="15">
        <v>5.2000680210917915E-4</v>
      </c>
      <c r="AK29" s="15">
        <v>1.729354276021257E-4</v>
      </c>
    </row>
    <row r="30" spans="1:37" x14ac:dyDescent="0.2">
      <c r="A30" s="11" t="s">
        <v>40</v>
      </c>
      <c r="B30" s="11" t="s">
        <v>560</v>
      </c>
      <c r="C30" s="11">
        <v>2009</v>
      </c>
      <c r="D30" s="12">
        <v>198959.60400000005</v>
      </c>
      <c r="E30" s="12">
        <v>382358.41600000008</v>
      </c>
      <c r="F30" s="12">
        <v>391430.01899999985</v>
      </c>
      <c r="G30" s="12">
        <v>377051.39399999997</v>
      </c>
      <c r="H30" s="12">
        <v>375183.0560000001</v>
      </c>
      <c r="I30" s="12">
        <v>393354.82899999991</v>
      </c>
      <c r="J30" s="12">
        <v>322334.09100000007</v>
      </c>
      <c r="K30" s="12">
        <v>399231.50799999997</v>
      </c>
      <c r="L30" s="12">
        <v>2241711.8050000002</v>
      </c>
      <c r="M30" s="12">
        <f t="shared" si="0"/>
        <v>598191.11199999996</v>
      </c>
      <c r="N30" s="13">
        <v>2838143</v>
      </c>
      <c r="O30" s="14">
        <v>104</v>
      </c>
      <c r="P30" s="14">
        <v>57</v>
      </c>
      <c r="Q30" s="14">
        <v>60</v>
      </c>
      <c r="R30" s="14">
        <v>52</v>
      </c>
      <c r="S30" s="14">
        <v>55</v>
      </c>
      <c r="T30" s="14">
        <v>49</v>
      </c>
      <c r="U30" s="14">
        <v>51</v>
      </c>
      <c r="V30" s="14">
        <v>533</v>
      </c>
      <c r="W30" s="14">
        <v>49</v>
      </c>
      <c r="X30" s="14">
        <v>324</v>
      </c>
      <c r="Y30" s="14">
        <v>637</v>
      </c>
      <c r="Z30" s="14">
        <v>1010</v>
      </c>
      <c r="AA30" s="15">
        <v>5.2271917469236609E-4</v>
      </c>
      <c r="AB30" s="16">
        <v>1.4907478850942826E-4</v>
      </c>
      <c r="AC30" s="15">
        <v>1.5328410466137506E-4</v>
      </c>
      <c r="AD30" s="15">
        <v>1.3791223378954013E-4</v>
      </c>
      <c r="AE30" s="15">
        <v>1.4659510636322548E-4</v>
      </c>
      <c r="AF30" s="15">
        <v>1.2456946346526234E-4</v>
      </c>
      <c r="AG30" s="15">
        <v>1.5822093108978656E-4</v>
      </c>
      <c r="AH30" s="15">
        <v>1.3350649668662927E-3</v>
      </c>
      <c r="AI30" s="15">
        <v>1.4453240567201278E-4</v>
      </c>
      <c r="AJ30" s="15">
        <v>1.0648770722624847E-3</v>
      </c>
      <c r="AK30" s="15">
        <v>3.5586649439439802E-4</v>
      </c>
    </row>
    <row r="31" spans="1:37" x14ac:dyDescent="0.2">
      <c r="A31" s="11" t="s">
        <v>41</v>
      </c>
      <c r="B31" s="11" t="s">
        <v>560</v>
      </c>
      <c r="C31" s="11">
        <v>2010</v>
      </c>
      <c r="D31" s="12">
        <v>193750.10000000006</v>
      </c>
      <c r="E31" s="12">
        <v>386390.34600000008</v>
      </c>
      <c r="F31" s="12">
        <v>398755.78000000009</v>
      </c>
      <c r="G31" s="12">
        <v>366693.51300000015</v>
      </c>
      <c r="H31" s="12">
        <v>371864.35800000007</v>
      </c>
      <c r="I31" s="12">
        <v>396532.72499999998</v>
      </c>
      <c r="J31" s="12">
        <v>333785.03699999989</v>
      </c>
      <c r="K31" s="12">
        <v>402670.83</v>
      </c>
      <c r="L31" s="12">
        <v>2254021.7590000005</v>
      </c>
      <c r="M31" s="12">
        <f t="shared" si="0"/>
        <v>596420.93000000005</v>
      </c>
      <c r="N31" s="13">
        <v>2850272</v>
      </c>
      <c r="O31" s="14">
        <v>112</v>
      </c>
      <c r="P31" s="14">
        <v>56</v>
      </c>
      <c r="Q31" s="14">
        <v>65</v>
      </c>
      <c r="R31" s="14">
        <v>65</v>
      </c>
      <c r="S31" s="14">
        <v>43</v>
      </c>
      <c r="T31" s="14">
        <v>43</v>
      </c>
      <c r="U31" s="14">
        <v>40</v>
      </c>
      <c r="V31" s="14">
        <v>516</v>
      </c>
      <c r="W31" s="14">
        <v>49</v>
      </c>
      <c r="X31" s="14">
        <v>312</v>
      </c>
      <c r="Y31" s="14">
        <v>628</v>
      </c>
      <c r="Z31" s="14">
        <v>989</v>
      </c>
      <c r="AA31" s="15">
        <v>5.7806421777330675E-4</v>
      </c>
      <c r="AB31" s="16">
        <v>1.4493115726033174E-4</v>
      </c>
      <c r="AC31" s="15">
        <v>1.6300704155310298E-4</v>
      </c>
      <c r="AD31" s="15">
        <v>1.7725974879735594E-4</v>
      </c>
      <c r="AE31" s="15">
        <v>1.1563356120298034E-4</v>
      </c>
      <c r="AF31" s="15">
        <v>1.0843997806234026E-4</v>
      </c>
      <c r="AG31" s="15">
        <v>1.1983760674089178E-4</v>
      </c>
      <c r="AH31" s="15">
        <v>1.2814437042782561E-3</v>
      </c>
      <c r="AI31" s="15">
        <v>1.38419249394655E-4</v>
      </c>
      <c r="AJ31" s="15">
        <v>1.0529476220762406E-3</v>
      </c>
      <c r="AK31" s="15">
        <v>3.469844281528219E-4</v>
      </c>
    </row>
    <row r="32" spans="1:37" x14ac:dyDescent="0.2">
      <c r="A32" s="11" t="s">
        <v>42</v>
      </c>
      <c r="B32" s="11" t="s">
        <v>560</v>
      </c>
      <c r="C32" s="11">
        <v>2011</v>
      </c>
      <c r="D32" s="12">
        <v>192485.815</v>
      </c>
      <c r="E32" s="12">
        <v>382892.61699999997</v>
      </c>
      <c r="F32" s="12">
        <v>394691.85100000002</v>
      </c>
      <c r="G32" s="12">
        <v>366036.67599999992</v>
      </c>
      <c r="H32" s="12">
        <v>363949.2620000001</v>
      </c>
      <c r="I32" s="12">
        <v>392060.07599999994</v>
      </c>
      <c r="J32" s="12">
        <v>335176.46400000015</v>
      </c>
      <c r="K32" s="12">
        <v>400000.4420000001</v>
      </c>
      <c r="L32" s="12">
        <v>2234806.946</v>
      </c>
      <c r="M32" s="12">
        <f t="shared" si="0"/>
        <v>592486.2570000001</v>
      </c>
      <c r="N32" s="13">
        <v>2827954</v>
      </c>
      <c r="O32" s="14">
        <v>113</v>
      </c>
      <c r="P32" s="14">
        <v>53</v>
      </c>
      <c r="Q32" s="14">
        <v>63</v>
      </c>
      <c r="R32" s="14">
        <v>47</v>
      </c>
      <c r="S32" s="14">
        <v>47</v>
      </c>
      <c r="T32" s="14">
        <v>53</v>
      </c>
      <c r="U32" s="14">
        <v>54</v>
      </c>
      <c r="V32" s="14">
        <v>621</v>
      </c>
      <c r="W32" s="14">
        <v>59</v>
      </c>
      <c r="X32" s="14">
        <v>317</v>
      </c>
      <c r="Y32" s="14">
        <v>734</v>
      </c>
      <c r="Z32" s="14">
        <v>1110</v>
      </c>
      <c r="AA32" s="15">
        <v>5.8705624619663532E-4</v>
      </c>
      <c r="AB32" s="16">
        <v>1.3842001032890119E-4</v>
      </c>
      <c r="AC32" s="15">
        <v>1.5961819287725804E-4</v>
      </c>
      <c r="AD32" s="15">
        <v>1.2840243364028366E-4</v>
      </c>
      <c r="AE32" s="15">
        <v>1.2913887980352598E-4</v>
      </c>
      <c r="AF32" s="15">
        <v>1.3518336409239489E-4</v>
      </c>
      <c r="AG32" s="15">
        <v>1.6110916427592594E-4</v>
      </c>
      <c r="AH32" s="15">
        <v>1.5524982844893952E-3</v>
      </c>
      <c r="AI32" s="15">
        <v>1.4184670428351174E-4</v>
      </c>
      <c r="AJ32" s="15">
        <v>1.2388473003855682E-3</v>
      </c>
      <c r="AK32" s="15">
        <v>3.9250992059984004E-4</v>
      </c>
    </row>
    <row r="33" spans="1:37" x14ac:dyDescent="0.2">
      <c r="A33" s="11" t="s">
        <v>43</v>
      </c>
      <c r="B33" s="11" t="s">
        <v>560</v>
      </c>
      <c r="C33" s="11">
        <v>2012</v>
      </c>
      <c r="D33" s="12">
        <v>189051.89600000001</v>
      </c>
      <c r="E33" s="12">
        <v>379119.902</v>
      </c>
      <c r="F33" s="12">
        <v>386124.33100000001</v>
      </c>
      <c r="G33" s="12">
        <v>362024.66000000015</v>
      </c>
      <c r="H33" s="12">
        <v>355916.28299999988</v>
      </c>
      <c r="I33" s="12">
        <v>386916.25200000015</v>
      </c>
      <c r="J33" s="12">
        <v>339085.7730000001</v>
      </c>
      <c r="K33" s="12">
        <v>403278.37799999997</v>
      </c>
      <c r="L33" s="12">
        <v>2209187.2010000004</v>
      </c>
      <c r="M33" s="12">
        <f t="shared" si="0"/>
        <v>592330.27399999998</v>
      </c>
      <c r="N33" s="13">
        <v>2801685</v>
      </c>
      <c r="O33" s="14">
        <v>114</v>
      </c>
      <c r="P33" s="14">
        <v>49</v>
      </c>
      <c r="Q33" s="14">
        <v>47</v>
      </c>
      <c r="R33" s="14">
        <v>54</v>
      </c>
      <c r="S33" s="14">
        <v>52</v>
      </c>
      <c r="T33" s="14">
        <v>41</v>
      </c>
      <c r="U33" s="14">
        <v>56</v>
      </c>
      <c r="V33" s="14">
        <v>587</v>
      </c>
      <c r="W33" s="14">
        <v>60</v>
      </c>
      <c r="X33" s="14">
        <v>299</v>
      </c>
      <c r="Y33" s="14">
        <v>701</v>
      </c>
      <c r="Z33" s="14">
        <v>1060</v>
      </c>
      <c r="AA33" s="15">
        <v>6.0300902774336625E-4</v>
      </c>
      <c r="AB33" s="16">
        <v>1.2924670992344792E-4</v>
      </c>
      <c r="AC33" s="15">
        <v>1.2172245110345041E-4</v>
      </c>
      <c r="AD33" s="15">
        <v>1.4916110963269735E-4</v>
      </c>
      <c r="AE33" s="15">
        <v>1.4610177303970106E-4</v>
      </c>
      <c r="AF33" s="15">
        <v>1.0596608384390115E-4</v>
      </c>
      <c r="AG33" s="15">
        <v>1.6514995455146973E-4</v>
      </c>
      <c r="AH33" s="15">
        <v>1.4555702264801315E-3</v>
      </c>
      <c r="AI33" s="15">
        <v>1.3534389474312365E-4</v>
      </c>
      <c r="AJ33" s="15">
        <v>1.1834613741184535E-3</v>
      </c>
      <c r="AK33" s="15">
        <v>3.783437467095694E-4</v>
      </c>
    </row>
    <row r="34" spans="1:37" x14ac:dyDescent="0.2">
      <c r="A34" s="11" t="s">
        <v>44</v>
      </c>
      <c r="B34" s="11" t="s">
        <v>560</v>
      </c>
      <c r="C34" s="11">
        <v>2013</v>
      </c>
      <c r="D34" s="12">
        <v>188726.81399999998</v>
      </c>
      <c r="E34" s="12">
        <v>381715.03700000001</v>
      </c>
      <c r="F34" s="12">
        <v>391004.11600000004</v>
      </c>
      <c r="G34" s="12">
        <v>368519.81100000005</v>
      </c>
      <c r="H34" s="12">
        <v>353241.266</v>
      </c>
      <c r="I34" s="12">
        <v>382860.6</v>
      </c>
      <c r="J34" s="12">
        <v>340630.54100000008</v>
      </c>
      <c r="K34" s="12">
        <v>405408.07999999984</v>
      </c>
      <c r="L34" s="12">
        <v>2217971.3710000003</v>
      </c>
      <c r="M34" s="12">
        <f t="shared" si="0"/>
        <v>594134.89399999985</v>
      </c>
      <c r="N34" s="13">
        <v>2812846</v>
      </c>
      <c r="O34" s="14">
        <v>98</v>
      </c>
      <c r="P34" s="14">
        <v>40</v>
      </c>
      <c r="Q34" s="14">
        <v>53</v>
      </c>
      <c r="R34" s="14">
        <v>59</v>
      </c>
      <c r="S34" s="14">
        <v>55</v>
      </c>
      <c r="T34" s="14">
        <v>57</v>
      </c>
      <c r="U34" s="14">
        <v>60</v>
      </c>
      <c r="V34" s="14">
        <v>643</v>
      </c>
      <c r="W34" s="14">
        <v>57</v>
      </c>
      <c r="X34" s="14">
        <v>324</v>
      </c>
      <c r="Y34" s="14">
        <v>741</v>
      </c>
      <c r="Z34" s="14">
        <v>1122</v>
      </c>
      <c r="AA34" s="15">
        <v>5.192690848900783E-4</v>
      </c>
      <c r="AB34" s="16">
        <v>1.0479021291477181E-4</v>
      </c>
      <c r="AC34" s="15">
        <v>1.3554844522403953E-4</v>
      </c>
      <c r="AD34" s="15">
        <v>1.6009994100425715E-4</v>
      </c>
      <c r="AE34" s="15">
        <v>1.5570094803136618E-4</v>
      </c>
      <c r="AF34" s="15">
        <v>1.4887925265749468E-4</v>
      </c>
      <c r="AG34" s="15">
        <v>1.7614392363014797E-4</v>
      </c>
      <c r="AH34" s="15">
        <v>1.5860562029252111E-3</v>
      </c>
      <c r="AI34" s="15">
        <v>1.460794328710927E-4</v>
      </c>
      <c r="AJ34" s="15">
        <v>1.2471915174199484E-3</v>
      </c>
      <c r="AK34" s="15">
        <v>3.9888426170504892E-4</v>
      </c>
    </row>
    <row r="35" spans="1:37" x14ac:dyDescent="0.2">
      <c r="A35" s="11" t="s">
        <v>45</v>
      </c>
      <c r="B35" s="11" t="s">
        <v>560</v>
      </c>
      <c r="C35" s="11">
        <v>2014</v>
      </c>
      <c r="D35" s="12">
        <v>173233.12300000005</v>
      </c>
      <c r="E35" s="12">
        <v>354739.36300000001</v>
      </c>
      <c r="F35" s="12">
        <v>362440.51599999995</v>
      </c>
      <c r="G35" s="12">
        <v>342188.29500000004</v>
      </c>
      <c r="H35" s="12">
        <v>327039.28200000001</v>
      </c>
      <c r="I35" s="12">
        <v>348229.59199999995</v>
      </c>
      <c r="J35" s="12">
        <v>316823.90800000005</v>
      </c>
      <c r="K35" s="12">
        <v>380861.74399999995</v>
      </c>
      <c r="L35" s="12">
        <v>2051460.9560000002</v>
      </c>
      <c r="M35" s="12">
        <f t="shared" si="0"/>
        <v>554094.86699999997</v>
      </c>
      <c r="N35" s="13">
        <v>2605417</v>
      </c>
      <c r="O35" s="14">
        <v>118</v>
      </c>
      <c r="P35" s="14">
        <v>64</v>
      </c>
      <c r="Q35" s="14">
        <v>55</v>
      </c>
      <c r="R35" s="14">
        <v>68</v>
      </c>
      <c r="S35" s="14">
        <v>60</v>
      </c>
      <c r="T35" s="14">
        <v>65</v>
      </c>
      <c r="U35" s="14">
        <v>75</v>
      </c>
      <c r="V35" s="14">
        <v>516</v>
      </c>
      <c r="W35" s="14">
        <v>46</v>
      </c>
      <c r="X35" s="14">
        <v>387</v>
      </c>
      <c r="Y35" s="14">
        <v>634</v>
      </c>
      <c r="Z35" s="14">
        <v>1067</v>
      </c>
      <c r="AA35" s="15">
        <v>6.8116303600899671E-4</v>
      </c>
      <c r="AB35" s="16">
        <v>1.8041414817560012E-4</v>
      </c>
      <c r="AC35" s="15">
        <v>1.5174903900644487E-4</v>
      </c>
      <c r="AD35" s="15">
        <v>1.9872099950116642E-4</v>
      </c>
      <c r="AE35" s="15">
        <v>1.8346419926398933E-4</v>
      </c>
      <c r="AF35" s="15">
        <v>1.8665846181159702E-4</v>
      </c>
      <c r="AG35" s="15">
        <v>2.3672455930945713E-4</v>
      </c>
      <c r="AH35" s="15">
        <v>1.3548223420412633E-3</v>
      </c>
      <c r="AI35" s="15">
        <v>1.8864604703692931E-4</v>
      </c>
      <c r="AJ35" s="15">
        <v>1.1442083978013102E-3</v>
      </c>
      <c r="AK35" s="15">
        <v>4.0953137252117415E-4</v>
      </c>
    </row>
    <row r="36" spans="1:37" x14ac:dyDescent="0.2">
      <c r="A36" s="11" t="s">
        <v>46</v>
      </c>
      <c r="B36" s="11" t="s">
        <v>560</v>
      </c>
      <c r="C36" s="11">
        <v>2015</v>
      </c>
      <c r="D36" s="12">
        <v>179631.53100000002</v>
      </c>
      <c r="E36" s="12">
        <v>369171.18100000004</v>
      </c>
      <c r="F36" s="12">
        <v>374920.14299999998</v>
      </c>
      <c r="G36" s="12">
        <v>361278.16099999991</v>
      </c>
      <c r="H36" s="12">
        <v>340637.09600000002</v>
      </c>
      <c r="I36" s="12">
        <v>360254.58299999998</v>
      </c>
      <c r="J36" s="12">
        <v>337649.93399999995</v>
      </c>
      <c r="K36" s="12">
        <v>414375.35100000002</v>
      </c>
      <c r="L36" s="12">
        <v>2143911.0979999998</v>
      </c>
      <c r="M36" s="12">
        <f t="shared" si="0"/>
        <v>594006.88199999998</v>
      </c>
      <c r="N36" s="13">
        <v>2738361</v>
      </c>
      <c r="O36" s="14">
        <v>99</v>
      </c>
      <c r="P36" s="14">
        <v>39</v>
      </c>
      <c r="Q36" s="14">
        <v>68</v>
      </c>
      <c r="R36" s="14">
        <v>40</v>
      </c>
      <c r="S36" s="14">
        <v>50</v>
      </c>
      <c r="T36" s="14">
        <v>53</v>
      </c>
      <c r="U36" s="14">
        <v>48</v>
      </c>
      <c r="V36" s="14">
        <v>542</v>
      </c>
      <c r="W36" s="14">
        <v>68</v>
      </c>
      <c r="X36" s="14">
        <v>298</v>
      </c>
      <c r="Y36" s="14">
        <v>641</v>
      </c>
      <c r="Z36" s="14">
        <v>1007</v>
      </c>
      <c r="AA36" s="15">
        <v>5.5112818695510636E-4</v>
      </c>
      <c r="AB36" s="16">
        <v>1.0564204902007233E-4</v>
      </c>
      <c r="AC36" s="15">
        <v>1.8137195685428937E-4</v>
      </c>
      <c r="AD36" s="15">
        <v>1.1071801265064569E-4</v>
      </c>
      <c r="AE36" s="15">
        <v>1.4678377835865533E-4</v>
      </c>
      <c r="AF36" s="15">
        <v>1.4711818392050825E-4</v>
      </c>
      <c r="AG36" s="15">
        <v>1.4215906821412263E-4</v>
      </c>
      <c r="AH36" s="15">
        <v>1.307992858870604E-3</v>
      </c>
      <c r="AI36" s="15">
        <v>1.3899830094540611E-4</v>
      </c>
      <c r="AJ36" s="15">
        <v>1.0791120766846605E-3</v>
      </c>
      <c r="AK36" s="15">
        <v>3.6773822005206765E-4</v>
      </c>
    </row>
    <row r="37" spans="1:37" x14ac:dyDescent="0.2">
      <c r="A37" s="11" t="s">
        <v>47</v>
      </c>
      <c r="B37" s="11" t="s">
        <v>560</v>
      </c>
      <c r="C37" s="11">
        <v>2016</v>
      </c>
      <c r="D37" s="12">
        <v>171521.45599999995</v>
      </c>
      <c r="E37" s="12">
        <v>354269.27700000006</v>
      </c>
      <c r="F37" s="12">
        <v>371123.60699999996</v>
      </c>
      <c r="G37" s="12">
        <v>348550.14399999991</v>
      </c>
      <c r="H37" s="12">
        <v>325688.72200000007</v>
      </c>
      <c r="I37" s="12">
        <v>337880.54499999993</v>
      </c>
      <c r="J37" s="12">
        <v>320161.87099999993</v>
      </c>
      <c r="K37" s="12">
        <v>396603.85200000007</v>
      </c>
      <c r="L37" s="12">
        <v>2057674.1659999997</v>
      </c>
      <c r="M37" s="12">
        <f t="shared" si="0"/>
        <v>568125.30799999996</v>
      </c>
      <c r="N37" s="13">
        <v>2626239</v>
      </c>
      <c r="O37" s="14">
        <v>113</v>
      </c>
      <c r="P37" s="14">
        <v>69</v>
      </c>
      <c r="Q37" s="14">
        <v>49</v>
      </c>
      <c r="R37" s="14">
        <v>54</v>
      </c>
      <c r="S37" s="14">
        <v>39</v>
      </c>
      <c r="T37" s="14">
        <v>60</v>
      </c>
      <c r="U37" s="14">
        <v>49</v>
      </c>
      <c r="V37" s="14">
        <v>517</v>
      </c>
      <c r="W37" s="14">
        <v>77</v>
      </c>
      <c r="X37" s="14">
        <v>320</v>
      </c>
      <c r="Y37" s="14">
        <v>630</v>
      </c>
      <c r="Z37" s="14">
        <v>1027</v>
      </c>
      <c r="AA37" s="15">
        <v>6.588097059996974E-4</v>
      </c>
      <c r="AB37" s="16">
        <v>1.947671008457219E-4</v>
      </c>
      <c r="AC37" s="15">
        <v>1.3203148243814091E-4</v>
      </c>
      <c r="AD37" s="15">
        <v>1.5492749301518007E-4</v>
      </c>
      <c r="AE37" s="15">
        <v>1.1974624039944494E-4</v>
      </c>
      <c r="AF37" s="15">
        <v>1.7757755185342209E-4</v>
      </c>
      <c r="AG37" s="15">
        <v>1.5304758135924315E-4</v>
      </c>
      <c r="AH37" s="15">
        <v>1.3035677727103868E-3</v>
      </c>
      <c r="AI37" s="15">
        <v>1.5551538979665649E-4</v>
      </c>
      <c r="AJ37" s="15">
        <v>1.1089102899109011E-3</v>
      </c>
      <c r="AK37" s="15">
        <v>3.9105351797760979E-4</v>
      </c>
    </row>
    <row r="38" spans="1:37" x14ac:dyDescent="0.2">
      <c r="A38" s="11" t="s">
        <v>48</v>
      </c>
      <c r="B38" s="11" t="s">
        <v>560</v>
      </c>
      <c r="C38" s="11">
        <v>2017</v>
      </c>
      <c r="D38" s="12">
        <v>181025</v>
      </c>
      <c r="E38" s="12">
        <v>375374</v>
      </c>
      <c r="F38" s="12">
        <v>386594</v>
      </c>
      <c r="G38" s="12">
        <v>370217</v>
      </c>
      <c r="H38" s="12">
        <v>348973</v>
      </c>
      <c r="I38" s="12">
        <v>357141</v>
      </c>
      <c r="J38" s="12">
        <v>348102</v>
      </c>
      <c r="K38" s="12">
        <v>438946</v>
      </c>
      <c r="L38" s="12">
        <v>2186401</v>
      </c>
      <c r="M38" s="12">
        <f t="shared" si="0"/>
        <v>619971</v>
      </c>
      <c r="N38" s="13">
        <v>2806372</v>
      </c>
      <c r="O38" s="14">
        <v>105</v>
      </c>
      <c r="P38" s="14">
        <v>46</v>
      </c>
      <c r="Q38" s="14">
        <v>53</v>
      </c>
      <c r="R38" s="14">
        <v>53</v>
      </c>
      <c r="S38" s="14">
        <v>59</v>
      </c>
      <c r="T38" s="14">
        <v>41</v>
      </c>
      <c r="U38" s="14">
        <v>64</v>
      </c>
      <c r="V38" s="14">
        <v>576</v>
      </c>
      <c r="W38" s="14">
        <v>58</v>
      </c>
      <c r="X38" s="14">
        <v>316</v>
      </c>
      <c r="Y38" s="14">
        <v>681</v>
      </c>
      <c r="Z38" s="14">
        <v>1055</v>
      </c>
      <c r="AA38" s="15">
        <v>5.8003038254384755E-4</v>
      </c>
      <c r="AB38" s="16">
        <v>1.2254444900286113E-4</v>
      </c>
      <c r="AC38" s="15">
        <v>1.3709472987164829E-4</v>
      </c>
      <c r="AD38" s="15">
        <v>1.4315928225878337E-4</v>
      </c>
      <c r="AE38" s="15">
        <v>1.690675209829987E-4</v>
      </c>
      <c r="AF38" s="15">
        <v>1.1480059696310421E-4</v>
      </c>
      <c r="AG38" s="15">
        <v>1.8385415768941288E-4</v>
      </c>
      <c r="AH38" s="15">
        <v>1.3122343067256564E-3</v>
      </c>
      <c r="AI38" s="15">
        <v>1.4452975460585684E-4</v>
      </c>
      <c r="AJ38" s="15">
        <v>1.0984384753480404E-3</v>
      </c>
      <c r="AK38" s="15">
        <v>3.7593020454879111E-4</v>
      </c>
    </row>
    <row r="39" spans="1:37" x14ac:dyDescent="0.2">
      <c r="A39" s="11" t="s">
        <v>49</v>
      </c>
      <c r="B39" s="11" t="s">
        <v>561</v>
      </c>
      <c r="C39" s="11">
        <v>2009</v>
      </c>
      <c r="D39" s="12">
        <v>2705685.9460000009</v>
      </c>
      <c r="E39" s="12">
        <v>5120723.3670000006</v>
      </c>
      <c r="F39" s="12">
        <v>5278915.8820000002</v>
      </c>
      <c r="G39" s="12">
        <v>5289214.3649999993</v>
      </c>
      <c r="H39" s="12">
        <v>5350963.709999999</v>
      </c>
      <c r="I39" s="12">
        <v>5064462.9830000009</v>
      </c>
      <c r="J39" s="12">
        <v>3562834.6289999997</v>
      </c>
      <c r="K39" s="12">
        <v>3972054.6100000003</v>
      </c>
      <c r="L39" s="12">
        <v>29667114.936000004</v>
      </c>
      <c r="M39" s="12">
        <f t="shared" si="0"/>
        <v>6677740.5560000017</v>
      </c>
      <c r="N39" s="13">
        <v>36308527</v>
      </c>
      <c r="O39" s="14">
        <v>129</v>
      </c>
      <c r="P39" s="14">
        <v>346</v>
      </c>
      <c r="Q39" s="14">
        <v>62</v>
      </c>
      <c r="R39" s="14">
        <v>134</v>
      </c>
      <c r="S39" s="14">
        <v>184</v>
      </c>
      <c r="T39" s="14">
        <v>52</v>
      </c>
      <c r="U39" s="14">
        <v>436</v>
      </c>
      <c r="V39" s="14">
        <v>5197</v>
      </c>
      <c r="W39" s="14">
        <v>63</v>
      </c>
      <c r="X39" s="14">
        <v>1214</v>
      </c>
      <c r="Y39" s="14">
        <v>5326</v>
      </c>
      <c r="Z39" s="14">
        <v>6603</v>
      </c>
      <c r="AA39" s="15">
        <v>4.7677373713940989E-5</v>
      </c>
      <c r="AB39" s="16">
        <v>6.7568578734356757E-5</v>
      </c>
      <c r="AC39" s="15">
        <v>1.1744835755274495E-5</v>
      </c>
      <c r="AD39" s="15">
        <v>2.5334575374125533E-5</v>
      </c>
      <c r="AE39" s="15">
        <v>3.4386329261799465E-5</v>
      </c>
      <c r="AF39" s="15">
        <v>1.0267623669982305E-5</v>
      </c>
      <c r="AG39" s="15">
        <v>1.2237447016236465E-4</v>
      </c>
      <c r="AH39" s="15">
        <v>1.3083908733067494E-3</v>
      </c>
      <c r="AI39" s="15">
        <v>4.092072999410042E-5</v>
      </c>
      <c r="AJ39" s="15">
        <v>7.9757516113957848E-4</v>
      </c>
      <c r="AK39" s="15">
        <v>1.8185810732558773E-4</v>
      </c>
    </row>
    <row r="40" spans="1:37" x14ac:dyDescent="0.2">
      <c r="A40" s="11" t="s">
        <v>50</v>
      </c>
      <c r="B40" s="11" t="s">
        <v>561</v>
      </c>
      <c r="C40" s="11">
        <v>2010</v>
      </c>
      <c r="D40" s="12">
        <v>2535634.203999999</v>
      </c>
      <c r="E40" s="12">
        <v>5069381.2720000017</v>
      </c>
      <c r="F40" s="12">
        <v>5478728.7649999997</v>
      </c>
      <c r="G40" s="12">
        <v>5214198.7339999992</v>
      </c>
      <c r="H40" s="12">
        <v>5246795.1690000007</v>
      </c>
      <c r="I40" s="12">
        <v>5104320.8229999999</v>
      </c>
      <c r="J40" s="12">
        <v>3730652.4450000003</v>
      </c>
      <c r="K40" s="12">
        <v>4020743.9560000002</v>
      </c>
      <c r="L40" s="12">
        <v>29844077.208000001</v>
      </c>
      <c r="M40" s="12">
        <f t="shared" si="0"/>
        <v>6556378.1599999992</v>
      </c>
      <c r="N40" s="13">
        <v>36388689</v>
      </c>
      <c r="O40" s="14">
        <v>120</v>
      </c>
      <c r="P40" s="14">
        <v>134</v>
      </c>
      <c r="Q40" s="14">
        <v>61</v>
      </c>
      <c r="R40" s="14">
        <v>60</v>
      </c>
      <c r="S40" s="14">
        <v>61</v>
      </c>
      <c r="T40" s="14">
        <v>46</v>
      </c>
      <c r="U40" s="14">
        <v>351</v>
      </c>
      <c r="V40" s="14">
        <v>5229</v>
      </c>
      <c r="W40" s="14">
        <v>53</v>
      </c>
      <c r="X40" s="14">
        <v>713</v>
      </c>
      <c r="Y40" s="14">
        <v>5349</v>
      </c>
      <c r="Z40" s="14">
        <v>6115</v>
      </c>
      <c r="AA40" s="15">
        <v>4.7325438271300448E-5</v>
      </c>
      <c r="AB40" s="16">
        <v>2.6433206107445444E-5</v>
      </c>
      <c r="AC40" s="15">
        <v>1.1133969688313272E-5</v>
      </c>
      <c r="AD40" s="15">
        <v>1.1507041265757787E-5</v>
      </c>
      <c r="AE40" s="15">
        <v>1.1626144729340774E-5</v>
      </c>
      <c r="AF40" s="15">
        <v>9.0119727178441898E-6</v>
      </c>
      <c r="AG40" s="15">
        <v>9.4085419420516389E-5</v>
      </c>
      <c r="AH40" s="15">
        <v>1.3005055923038735E-3</v>
      </c>
      <c r="AI40" s="15">
        <v>2.3890837536396444E-5</v>
      </c>
      <c r="AJ40" s="15">
        <v>8.1584677842926631E-4</v>
      </c>
      <c r="AK40" s="15">
        <v>1.6804672462918354E-4</v>
      </c>
    </row>
    <row r="41" spans="1:37" x14ac:dyDescent="0.2">
      <c r="A41" s="11" t="s">
        <v>51</v>
      </c>
      <c r="B41" s="11" t="s">
        <v>561</v>
      </c>
      <c r="C41" s="11">
        <v>2011</v>
      </c>
      <c r="D41" s="12">
        <v>2549625.0319999997</v>
      </c>
      <c r="E41" s="12">
        <v>5079649.3149999995</v>
      </c>
      <c r="F41" s="12">
        <v>5556442.8609999986</v>
      </c>
      <c r="G41" s="12">
        <v>5285804.7600000007</v>
      </c>
      <c r="H41" s="12">
        <v>5239311.8510000007</v>
      </c>
      <c r="I41" s="12">
        <v>5200534.3969999999</v>
      </c>
      <c r="J41" s="12">
        <v>3911197.6839999994</v>
      </c>
      <c r="K41" s="12">
        <v>4182654.7630000003</v>
      </c>
      <c r="L41" s="12">
        <v>30272940.868000001</v>
      </c>
      <c r="M41" s="12">
        <f t="shared" si="0"/>
        <v>6732279.7949999999</v>
      </c>
      <c r="N41" s="13">
        <v>36968289</v>
      </c>
      <c r="O41" s="14">
        <v>103</v>
      </c>
      <c r="P41" s="14">
        <v>218</v>
      </c>
      <c r="Q41" s="14">
        <v>49</v>
      </c>
      <c r="R41" s="14">
        <v>65</v>
      </c>
      <c r="S41" s="14">
        <v>81</v>
      </c>
      <c r="T41" s="14">
        <v>55</v>
      </c>
      <c r="U41" s="14">
        <v>444</v>
      </c>
      <c r="V41" s="14">
        <v>5338</v>
      </c>
      <c r="W41" s="14">
        <v>57</v>
      </c>
      <c r="X41" s="14">
        <v>912</v>
      </c>
      <c r="Y41" s="14">
        <v>5441</v>
      </c>
      <c r="Z41" s="14">
        <v>6410</v>
      </c>
      <c r="AA41" s="15">
        <v>4.0398097252443358E-5</v>
      </c>
      <c r="AB41" s="16">
        <v>4.2916348448751136E-5</v>
      </c>
      <c r="AC41" s="15">
        <v>8.8185915388287499E-6</v>
      </c>
      <c r="AD41" s="15">
        <v>1.2297086811053533E-5</v>
      </c>
      <c r="AE41" s="15">
        <v>1.5460045575363099E-5</v>
      </c>
      <c r="AF41" s="15">
        <v>1.0575836212472224E-5</v>
      </c>
      <c r="AG41" s="15">
        <v>1.1352021448987954E-4</v>
      </c>
      <c r="AH41" s="15">
        <v>1.2762229498882501E-3</v>
      </c>
      <c r="AI41" s="15">
        <v>3.0125913566726819E-5</v>
      </c>
      <c r="AJ41" s="15">
        <v>8.0819576216083276E-4</v>
      </c>
      <c r="AK41" s="15">
        <v>1.7339184943073778E-4</v>
      </c>
    </row>
    <row r="42" spans="1:37" x14ac:dyDescent="0.2">
      <c r="A42" s="11" t="s">
        <v>52</v>
      </c>
      <c r="B42" s="11" t="s">
        <v>561</v>
      </c>
      <c r="C42" s="11">
        <v>2012</v>
      </c>
      <c r="D42" s="12">
        <v>2537045.1020000004</v>
      </c>
      <c r="E42" s="12">
        <v>5078494.1569999978</v>
      </c>
      <c r="F42" s="12">
        <v>5585841.6159999976</v>
      </c>
      <c r="G42" s="12">
        <v>5337157.284</v>
      </c>
      <c r="H42" s="12">
        <v>5194682.4820000026</v>
      </c>
      <c r="I42" s="12">
        <v>5214620.6539999973</v>
      </c>
      <c r="J42" s="12">
        <v>4043317.63</v>
      </c>
      <c r="K42" s="12">
        <v>4305619.5500000017</v>
      </c>
      <c r="L42" s="12">
        <v>30454113.822999995</v>
      </c>
      <c r="M42" s="12">
        <f t="shared" si="0"/>
        <v>6842664.6520000026</v>
      </c>
      <c r="N42" s="13">
        <v>37285546</v>
      </c>
      <c r="O42" s="14">
        <v>89</v>
      </c>
      <c r="P42" s="14">
        <v>168</v>
      </c>
      <c r="Q42" s="14">
        <v>51</v>
      </c>
      <c r="R42" s="14">
        <v>45</v>
      </c>
      <c r="S42" s="14">
        <v>60</v>
      </c>
      <c r="T42" s="14">
        <v>42</v>
      </c>
      <c r="U42" s="14">
        <v>412</v>
      </c>
      <c r="V42" s="14">
        <v>5119</v>
      </c>
      <c r="W42" s="14">
        <v>53</v>
      </c>
      <c r="X42" s="14">
        <v>778</v>
      </c>
      <c r="Y42" s="14">
        <v>5208</v>
      </c>
      <c r="Z42" s="14">
        <v>6039</v>
      </c>
      <c r="AA42" s="15">
        <v>3.5080180454750145E-5</v>
      </c>
      <c r="AB42" s="16">
        <v>3.3080672106009094E-5</v>
      </c>
      <c r="AC42" s="15">
        <v>9.1302266526706366E-6</v>
      </c>
      <c r="AD42" s="15">
        <v>8.4314547249531646E-6</v>
      </c>
      <c r="AE42" s="15">
        <v>1.1550272843028401E-5</v>
      </c>
      <c r="AF42" s="15">
        <v>8.0542771539446337E-6</v>
      </c>
      <c r="AG42" s="15">
        <v>1.0189652105070954E-4</v>
      </c>
      <c r="AH42" s="15">
        <v>1.1889113612000386E-3</v>
      </c>
      <c r="AI42" s="15">
        <v>2.5546630728503669E-5</v>
      </c>
      <c r="AJ42" s="15">
        <v>7.6110700507261953E-4</v>
      </c>
      <c r="AK42" s="15">
        <v>1.6196624826145768E-4</v>
      </c>
    </row>
    <row r="43" spans="1:37" x14ac:dyDescent="0.2">
      <c r="A43" s="11" t="s">
        <v>53</v>
      </c>
      <c r="B43" s="11" t="s">
        <v>561</v>
      </c>
      <c r="C43" s="11">
        <v>2013</v>
      </c>
      <c r="D43" s="12">
        <v>2520077.2250000001</v>
      </c>
      <c r="E43" s="12">
        <v>5073752.6380000012</v>
      </c>
      <c r="F43" s="12">
        <v>5593393.6000000006</v>
      </c>
      <c r="G43" s="12">
        <v>5413875.4250000007</v>
      </c>
      <c r="H43" s="12">
        <v>5163813.8609999996</v>
      </c>
      <c r="I43" s="12">
        <v>5226116.1449999986</v>
      </c>
      <c r="J43" s="12">
        <v>4171800.227</v>
      </c>
      <c r="K43" s="12">
        <v>4436118.4849999994</v>
      </c>
      <c r="L43" s="12">
        <v>30642751.896000005</v>
      </c>
      <c r="M43" s="12">
        <f t="shared" si="0"/>
        <v>6956195.709999999</v>
      </c>
      <c r="N43" s="13">
        <v>37571447</v>
      </c>
      <c r="O43" s="14">
        <v>114</v>
      </c>
      <c r="P43" s="14">
        <v>188</v>
      </c>
      <c r="Q43" s="14">
        <v>53</v>
      </c>
      <c r="R43" s="14">
        <v>57</v>
      </c>
      <c r="S43" s="14">
        <v>65</v>
      </c>
      <c r="T43" s="14">
        <v>48</v>
      </c>
      <c r="U43" s="14">
        <v>501</v>
      </c>
      <c r="V43" s="14">
        <v>5694</v>
      </c>
      <c r="W43" s="14">
        <v>81</v>
      </c>
      <c r="X43" s="14">
        <v>912</v>
      </c>
      <c r="Y43" s="14">
        <v>5808</v>
      </c>
      <c r="Z43" s="14">
        <v>6801</v>
      </c>
      <c r="AA43" s="15">
        <v>4.5236708966329395E-5</v>
      </c>
      <c r="AB43" s="16">
        <v>3.7053442178471443E-5</v>
      </c>
      <c r="AC43" s="15">
        <v>9.4754640545946912E-6</v>
      </c>
      <c r="AD43" s="15">
        <v>1.0528502325115838E-5</v>
      </c>
      <c r="AE43" s="15">
        <v>1.2587595476846335E-5</v>
      </c>
      <c r="AF43" s="15">
        <v>9.1846408821057707E-6</v>
      </c>
      <c r="AG43" s="15">
        <v>1.2009204006402678E-4</v>
      </c>
      <c r="AH43" s="15">
        <v>1.2835545351760371E-3</v>
      </c>
      <c r="AI43" s="15">
        <v>2.9762339984844809E-5</v>
      </c>
      <c r="AJ43" s="15">
        <v>8.3493913083132628E-4</v>
      </c>
      <c r="AK43" s="15">
        <v>1.8101512033859117E-4</v>
      </c>
    </row>
    <row r="44" spans="1:37" x14ac:dyDescent="0.2">
      <c r="A44" s="11" t="s">
        <v>54</v>
      </c>
      <c r="B44" s="11" t="s">
        <v>561</v>
      </c>
      <c r="C44" s="11">
        <v>2014</v>
      </c>
      <c r="D44" s="12">
        <v>2525748.9230000009</v>
      </c>
      <c r="E44" s="12">
        <v>5072323.1910000006</v>
      </c>
      <c r="F44" s="12">
        <v>5593678.845999998</v>
      </c>
      <c r="G44" s="12">
        <v>5511076.7609999999</v>
      </c>
      <c r="H44" s="12">
        <v>5165942.2199999988</v>
      </c>
      <c r="I44" s="12">
        <v>5237430.6040000021</v>
      </c>
      <c r="J44" s="12">
        <v>4304421.0879999995</v>
      </c>
      <c r="K44" s="12">
        <v>4609077.2749999994</v>
      </c>
      <c r="L44" s="12">
        <v>30884872.710000001</v>
      </c>
      <c r="M44" s="12">
        <f t="shared" si="0"/>
        <v>7134826.1980000008</v>
      </c>
      <c r="N44" s="13">
        <v>38025540</v>
      </c>
      <c r="O44" s="14">
        <v>99</v>
      </c>
      <c r="P44" s="14">
        <v>263</v>
      </c>
      <c r="Q44" s="14">
        <v>64</v>
      </c>
      <c r="R44" s="14">
        <v>86</v>
      </c>
      <c r="S44" s="14">
        <v>132</v>
      </c>
      <c r="T44" s="14">
        <v>43</v>
      </c>
      <c r="U44" s="14">
        <v>589</v>
      </c>
      <c r="V44" s="14">
        <v>4888</v>
      </c>
      <c r="W44" s="14">
        <v>50</v>
      </c>
      <c r="X44" s="14">
        <v>1177</v>
      </c>
      <c r="Y44" s="14">
        <v>4987</v>
      </c>
      <c r="Z44" s="14">
        <v>6214</v>
      </c>
      <c r="AA44" s="15">
        <v>3.9196295046782039E-5</v>
      </c>
      <c r="AB44" s="16">
        <v>5.1850008388000601E-5</v>
      </c>
      <c r="AC44" s="15">
        <v>1.144148632089702E-5</v>
      </c>
      <c r="AD44" s="15">
        <v>1.560493597341857E-5</v>
      </c>
      <c r="AE44" s="15">
        <v>2.5551969878594585E-5</v>
      </c>
      <c r="AF44" s="15">
        <v>8.2101326492344271E-6</v>
      </c>
      <c r="AG44" s="15">
        <v>1.3683605482791466E-4</v>
      </c>
      <c r="AH44" s="15">
        <v>1.06051595761106E-3</v>
      </c>
      <c r="AI44" s="15">
        <v>3.8109271521099946E-5</v>
      </c>
      <c r="AJ44" s="15">
        <v>6.9896586989013569E-4</v>
      </c>
      <c r="AK44" s="15">
        <v>1.6341648271135664E-4</v>
      </c>
    </row>
    <row r="45" spans="1:37" x14ac:dyDescent="0.2">
      <c r="A45" s="11" t="s">
        <v>55</v>
      </c>
      <c r="B45" s="11" t="s">
        <v>561</v>
      </c>
      <c r="C45" s="11">
        <v>2015</v>
      </c>
      <c r="D45" s="12">
        <v>2509918.56</v>
      </c>
      <c r="E45" s="12">
        <v>5064609.1620000005</v>
      </c>
      <c r="F45" s="12">
        <v>5570777.7749999994</v>
      </c>
      <c r="G45" s="12">
        <v>5609965.4479999999</v>
      </c>
      <c r="H45" s="12">
        <v>5172499.2820000006</v>
      </c>
      <c r="I45" s="12">
        <v>5241679.953999998</v>
      </c>
      <c r="J45" s="12">
        <v>4415390.3670000006</v>
      </c>
      <c r="K45" s="12">
        <v>4782780.3569999998</v>
      </c>
      <c r="L45" s="12">
        <v>31074921.987999998</v>
      </c>
      <c r="M45" s="12">
        <f t="shared" si="0"/>
        <v>7292698.9169999994</v>
      </c>
      <c r="N45" s="13">
        <v>38394172</v>
      </c>
      <c r="O45" s="14">
        <v>98</v>
      </c>
      <c r="P45" s="14">
        <v>168</v>
      </c>
      <c r="Q45" s="14">
        <v>55</v>
      </c>
      <c r="R45" s="14">
        <v>50</v>
      </c>
      <c r="S45" s="14">
        <v>70</v>
      </c>
      <c r="T45" s="14">
        <v>53</v>
      </c>
      <c r="U45" s="14">
        <v>441</v>
      </c>
      <c r="V45" s="14">
        <v>5423</v>
      </c>
      <c r="W45" s="14">
        <v>48</v>
      </c>
      <c r="X45" s="14">
        <v>837</v>
      </c>
      <c r="Y45" s="14">
        <v>5521</v>
      </c>
      <c r="Z45" s="14">
        <v>6406</v>
      </c>
      <c r="AA45" s="15">
        <v>3.9045091566636329E-5</v>
      </c>
      <c r="AB45" s="16">
        <v>3.3171365178681874E-5</v>
      </c>
      <c r="AC45" s="15">
        <v>9.8729481270683079E-6</v>
      </c>
      <c r="AD45" s="15">
        <v>8.9127108648816044E-6</v>
      </c>
      <c r="AE45" s="15">
        <v>1.3533109660081726E-5</v>
      </c>
      <c r="AF45" s="15">
        <v>1.0111262126859723E-5</v>
      </c>
      <c r="AG45" s="15">
        <v>9.9877918676448464E-5</v>
      </c>
      <c r="AH45" s="15">
        <v>1.1338593025839007E-3</v>
      </c>
      <c r="AI45" s="15">
        <v>2.6934902694951862E-5</v>
      </c>
      <c r="AJ45" s="15">
        <v>7.5705854071803308E-4</v>
      </c>
      <c r="AK45" s="15">
        <v>1.6684823936299499E-4</v>
      </c>
    </row>
    <row r="46" spans="1:37" x14ac:dyDescent="0.2">
      <c r="A46" s="11" t="s">
        <v>56</v>
      </c>
      <c r="B46" s="11" t="s">
        <v>561</v>
      </c>
      <c r="C46" s="11">
        <v>2016</v>
      </c>
      <c r="D46" s="12">
        <v>2495086.9609999997</v>
      </c>
      <c r="E46" s="12">
        <v>5067772.0149999987</v>
      </c>
      <c r="F46" s="12">
        <v>5514485.3839999996</v>
      </c>
      <c r="G46" s="12">
        <v>5694985.0879999995</v>
      </c>
      <c r="H46" s="12">
        <v>5150357.0209999997</v>
      </c>
      <c r="I46" s="12">
        <v>5197355.6550000003</v>
      </c>
      <c r="J46" s="12">
        <v>4497052.5309999995</v>
      </c>
      <c r="K46" s="12">
        <v>4959017.1350000007</v>
      </c>
      <c r="L46" s="12">
        <v>31122007.693999998</v>
      </c>
      <c r="M46" s="12">
        <f t="shared" si="0"/>
        <v>7454104.0960000008</v>
      </c>
      <c r="N46" s="13">
        <v>38572021</v>
      </c>
      <c r="O46" s="14">
        <v>122</v>
      </c>
      <c r="P46" s="14">
        <v>187</v>
      </c>
      <c r="Q46" s="14">
        <v>25</v>
      </c>
      <c r="R46" s="14">
        <v>51</v>
      </c>
      <c r="S46" s="14">
        <v>89</v>
      </c>
      <c r="T46" s="14">
        <v>63</v>
      </c>
      <c r="U46" s="14">
        <v>511</v>
      </c>
      <c r="V46" s="14">
        <v>5085</v>
      </c>
      <c r="W46" s="14">
        <v>42</v>
      </c>
      <c r="X46" s="14">
        <v>926</v>
      </c>
      <c r="Y46" s="14">
        <v>5207</v>
      </c>
      <c r="Z46" s="14">
        <v>6175</v>
      </c>
      <c r="AA46" s="15">
        <v>4.8896091361522698E-5</v>
      </c>
      <c r="AB46" s="16">
        <v>3.6899844635177426E-5</v>
      </c>
      <c r="AC46" s="15">
        <v>4.5335146000270918E-6</v>
      </c>
      <c r="AD46" s="15">
        <v>8.9552473293499884E-6</v>
      </c>
      <c r="AE46" s="15">
        <v>1.728035544664429E-5</v>
      </c>
      <c r="AF46" s="15">
        <v>1.2121548760934275E-5</v>
      </c>
      <c r="AG46" s="15">
        <v>1.1362998241125061E-4</v>
      </c>
      <c r="AH46" s="15">
        <v>1.0254048053415326E-3</v>
      </c>
      <c r="AI46" s="15">
        <v>2.9753864503366318E-5</v>
      </c>
      <c r="AJ46" s="15">
        <v>6.9854135828263588E-4</v>
      </c>
      <c r="AK46" s="15">
        <v>1.6009013372672383E-4</v>
      </c>
    </row>
    <row r="47" spans="1:37" x14ac:dyDescent="0.2">
      <c r="A47" s="11" t="s">
        <v>57</v>
      </c>
      <c r="B47" s="11" t="s">
        <v>561</v>
      </c>
      <c r="C47" s="11">
        <v>2017</v>
      </c>
      <c r="D47" s="12">
        <v>2464389</v>
      </c>
      <c r="E47" s="12">
        <v>5014598</v>
      </c>
      <c r="F47" s="12">
        <v>5380362</v>
      </c>
      <c r="G47" s="12">
        <v>5762760</v>
      </c>
      <c r="H47" s="12">
        <v>5128668</v>
      </c>
      <c r="I47" s="12">
        <v>5148829</v>
      </c>
      <c r="J47" s="12">
        <v>4543110</v>
      </c>
      <c r="K47" s="12">
        <v>5078704</v>
      </c>
      <c r="L47" s="12">
        <v>30978327</v>
      </c>
      <c r="M47" s="12">
        <f t="shared" si="0"/>
        <v>7543093</v>
      </c>
      <c r="N47" s="13">
        <v>38521420</v>
      </c>
      <c r="O47" s="14">
        <v>108</v>
      </c>
      <c r="P47" s="14">
        <v>163</v>
      </c>
      <c r="Q47" s="14">
        <v>42</v>
      </c>
      <c r="R47" s="14">
        <v>67</v>
      </c>
      <c r="S47" s="14">
        <v>68</v>
      </c>
      <c r="T47" s="14">
        <v>51</v>
      </c>
      <c r="U47" s="14">
        <v>503</v>
      </c>
      <c r="V47" s="14">
        <v>5510</v>
      </c>
      <c r="W47" s="14">
        <v>59</v>
      </c>
      <c r="X47" s="14">
        <v>894</v>
      </c>
      <c r="Y47" s="14">
        <v>5618</v>
      </c>
      <c r="Z47" s="14">
        <v>6571</v>
      </c>
      <c r="AA47" s="15">
        <v>4.382425014881985E-5</v>
      </c>
      <c r="AB47" s="16">
        <v>3.2505098115541863E-5</v>
      </c>
      <c r="AC47" s="15">
        <v>7.8061662021997769E-6</v>
      </c>
      <c r="AD47" s="15">
        <v>1.1626373473821571E-5</v>
      </c>
      <c r="AE47" s="15">
        <v>1.3258803260417714E-5</v>
      </c>
      <c r="AF47" s="15">
        <v>9.9051648442781838E-6</v>
      </c>
      <c r="AG47" s="15">
        <v>1.1071710788424669E-4</v>
      </c>
      <c r="AH47" s="15">
        <v>1.0849224526572132E-3</v>
      </c>
      <c r="AI47" s="15">
        <v>2.8858885762294394E-5</v>
      </c>
      <c r="AJ47" s="15">
        <v>7.4478731735111848E-4</v>
      </c>
      <c r="AK47" s="15">
        <v>1.7058041993259855E-4</v>
      </c>
    </row>
    <row r="48" spans="1:37" x14ac:dyDescent="0.2">
      <c r="A48" s="11" t="s">
        <v>58</v>
      </c>
      <c r="B48" s="11" t="s">
        <v>562</v>
      </c>
      <c r="C48" s="11">
        <v>2009</v>
      </c>
      <c r="D48" s="12">
        <v>352170.75300000014</v>
      </c>
      <c r="E48" s="12">
        <v>645227.84299999999</v>
      </c>
      <c r="F48" s="12">
        <v>688483.64600000018</v>
      </c>
      <c r="G48" s="12">
        <v>699274.66000000027</v>
      </c>
      <c r="H48" s="12">
        <v>711011.37500000012</v>
      </c>
      <c r="I48" s="12">
        <v>727045.60599999991</v>
      </c>
      <c r="J48" s="12">
        <v>519046.69200000016</v>
      </c>
      <c r="K48" s="12">
        <v>496615.05099999998</v>
      </c>
      <c r="L48" s="12">
        <v>3990089.8220000002</v>
      </c>
      <c r="M48" s="12">
        <f t="shared" si="0"/>
        <v>848785.80400000012</v>
      </c>
      <c r="N48" s="13">
        <v>4843211</v>
      </c>
      <c r="O48" s="14">
        <v>123</v>
      </c>
      <c r="P48" s="14">
        <v>49</v>
      </c>
      <c r="Q48" s="14">
        <v>47</v>
      </c>
      <c r="R48" s="14">
        <v>63</v>
      </c>
      <c r="S48" s="14">
        <v>58</v>
      </c>
      <c r="T48" s="14">
        <v>60</v>
      </c>
      <c r="U48" s="14">
        <v>82</v>
      </c>
      <c r="V48" s="14">
        <v>482</v>
      </c>
      <c r="W48" s="14">
        <v>57</v>
      </c>
      <c r="X48" s="14">
        <v>359</v>
      </c>
      <c r="Y48" s="14">
        <v>605</v>
      </c>
      <c r="Z48" s="14">
        <v>1021</v>
      </c>
      <c r="AA48" s="15">
        <v>3.4926239317777748E-4</v>
      </c>
      <c r="AB48" s="16">
        <v>7.5942166060555456E-5</v>
      </c>
      <c r="AC48" s="15">
        <v>6.8265964301496263E-5</v>
      </c>
      <c r="AD48" s="15">
        <v>9.0093354734175512E-5</v>
      </c>
      <c r="AE48" s="15">
        <v>8.1573941063882406E-5</v>
      </c>
      <c r="AF48" s="15">
        <v>8.2525772117794777E-5</v>
      </c>
      <c r="AG48" s="15">
        <v>1.5798193354057629E-4</v>
      </c>
      <c r="AH48" s="15">
        <v>9.7057066439977882E-4</v>
      </c>
      <c r="AI48" s="15">
        <v>8.9972911893009507E-5</v>
      </c>
      <c r="AJ48" s="15">
        <v>7.1278289192499254E-4</v>
      </c>
      <c r="AK48" s="15">
        <v>2.1081055522875216E-4</v>
      </c>
    </row>
    <row r="49" spans="1:37" x14ac:dyDescent="0.2">
      <c r="A49" s="11" t="s">
        <v>59</v>
      </c>
      <c r="B49" s="11" t="s">
        <v>562</v>
      </c>
      <c r="C49" s="11">
        <v>2010</v>
      </c>
      <c r="D49" s="12">
        <v>337468.978</v>
      </c>
      <c r="E49" s="12">
        <v>654505.17699999991</v>
      </c>
      <c r="F49" s="12">
        <v>680999.09199999995</v>
      </c>
      <c r="G49" s="12">
        <v>696499.14299999981</v>
      </c>
      <c r="H49" s="12">
        <v>697768.24799999979</v>
      </c>
      <c r="I49" s="12">
        <v>724264.21400000004</v>
      </c>
      <c r="J49" s="12">
        <v>544392.12300000002</v>
      </c>
      <c r="K49" s="12">
        <v>509508.34799999988</v>
      </c>
      <c r="L49" s="12">
        <v>3998427.9969999995</v>
      </c>
      <c r="M49" s="12">
        <f t="shared" si="0"/>
        <v>846977.32599999988</v>
      </c>
      <c r="N49" s="13">
        <v>4846647</v>
      </c>
      <c r="O49" s="14">
        <v>91</v>
      </c>
      <c r="P49" s="14">
        <v>42</v>
      </c>
      <c r="Q49" s="14">
        <v>53</v>
      </c>
      <c r="R49" s="14">
        <v>75</v>
      </c>
      <c r="S49" s="14">
        <v>49</v>
      </c>
      <c r="T49" s="14">
        <v>31</v>
      </c>
      <c r="U49" s="14">
        <v>34</v>
      </c>
      <c r="V49" s="14">
        <v>445</v>
      </c>
      <c r="W49" s="14">
        <v>61</v>
      </c>
      <c r="X49" s="14">
        <v>284</v>
      </c>
      <c r="Y49" s="14">
        <v>536</v>
      </c>
      <c r="Z49" s="14">
        <v>881</v>
      </c>
      <c r="AA49" s="15">
        <v>2.6965441546452306E-4</v>
      </c>
      <c r="AB49" s="16">
        <v>6.417061541439878E-5</v>
      </c>
      <c r="AC49" s="15">
        <v>7.7826829172923488E-5</v>
      </c>
      <c r="AD49" s="15">
        <v>1.0768139595542908E-4</v>
      </c>
      <c r="AE49" s="15">
        <v>7.0223889006769494E-5</v>
      </c>
      <c r="AF49" s="15">
        <v>4.2802059525752018E-5</v>
      </c>
      <c r="AG49" s="15">
        <v>6.2454981553801802E-5</v>
      </c>
      <c r="AH49" s="15">
        <v>8.7339098907168462E-4</v>
      </c>
      <c r="AI49" s="15">
        <v>7.1027914023482169E-5</v>
      </c>
      <c r="AJ49" s="15">
        <v>6.3283866467990914E-4</v>
      </c>
      <c r="AK49" s="15">
        <v>1.8177515300784233E-4</v>
      </c>
    </row>
    <row r="50" spans="1:37" x14ac:dyDescent="0.2">
      <c r="A50" s="11" t="s">
        <v>60</v>
      </c>
      <c r="B50" s="11" t="s">
        <v>562</v>
      </c>
      <c r="C50" s="11">
        <v>2011</v>
      </c>
      <c r="D50" s="12">
        <v>341927.0129999998</v>
      </c>
      <c r="E50" s="12">
        <v>668282.79500000004</v>
      </c>
      <c r="F50" s="12">
        <v>689236.48399999994</v>
      </c>
      <c r="G50" s="12">
        <v>711347.56900000002</v>
      </c>
      <c r="H50" s="12">
        <v>699432.7579999998</v>
      </c>
      <c r="I50" s="12">
        <v>729896.9380000002</v>
      </c>
      <c r="J50" s="12">
        <v>568917.89999999979</v>
      </c>
      <c r="K50" s="12">
        <v>530042.08699999994</v>
      </c>
      <c r="L50" s="12">
        <v>4067114.4440000001</v>
      </c>
      <c r="M50" s="12">
        <f t="shared" si="0"/>
        <v>871969.09999999974</v>
      </c>
      <c r="N50" s="13">
        <v>4941571</v>
      </c>
      <c r="O50" s="14">
        <v>122</v>
      </c>
      <c r="P50" s="14">
        <v>48</v>
      </c>
      <c r="Q50" s="14">
        <v>76</v>
      </c>
      <c r="R50" s="14">
        <v>57</v>
      </c>
      <c r="S50" s="14">
        <v>67</v>
      </c>
      <c r="T50" s="14">
        <v>46</v>
      </c>
      <c r="U50" s="14">
        <v>57</v>
      </c>
      <c r="V50" s="14">
        <v>471</v>
      </c>
      <c r="W50" s="14">
        <v>72</v>
      </c>
      <c r="X50" s="14">
        <v>351</v>
      </c>
      <c r="Y50" s="14">
        <v>593</v>
      </c>
      <c r="Z50" s="14">
        <v>1016</v>
      </c>
      <c r="AA50" s="15">
        <v>3.568012919763086E-4</v>
      </c>
      <c r="AB50" s="16">
        <v>7.182588023981673E-5</v>
      </c>
      <c r="AC50" s="15">
        <v>1.1026694286253135E-4</v>
      </c>
      <c r="AD50" s="15">
        <v>8.0129605391257054E-5</v>
      </c>
      <c r="AE50" s="15">
        <v>9.5791910278242951E-5</v>
      </c>
      <c r="AF50" s="15">
        <v>6.3022596212069577E-5</v>
      </c>
      <c r="AG50" s="15">
        <v>1.0019020319100528E-4</v>
      </c>
      <c r="AH50" s="15">
        <v>8.8860868137061741E-4</v>
      </c>
      <c r="AI50" s="15">
        <v>8.6301972770353634E-5</v>
      </c>
      <c r="AJ50" s="15">
        <v>6.8006997036936304E-4</v>
      </c>
      <c r="AK50" s="15">
        <v>2.0560263122800421E-4</v>
      </c>
    </row>
    <row r="51" spans="1:37" x14ac:dyDescent="0.2">
      <c r="A51" s="11" t="s">
        <v>61</v>
      </c>
      <c r="B51" s="11" t="s">
        <v>562</v>
      </c>
      <c r="C51" s="11">
        <v>2012</v>
      </c>
      <c r="D51" s="12">
        <v>332292.17200000008</v>
      </c>
      <c r="E51" s="12">
        <v>664298.64999999979</v>
      </c>
      <c r="F51" s="12">
        <v>677300.8600000001</v>
      </c>
      <c r="G51" s="12">
        <v>713433.17499999993</v>
      </c>
      <c r="H51" s="12">
        <v>686243.15799999982</v>
      </c>
      <c r="I51" s="12">
        <v>716738.00100000016</v>
      </c>
      <c r="J51" s="12">
        <v>584295.27300000016</v>
      </c>
      <c r="K51" s="12">
        <v>544964.19100000022</v>
      </c>
      <c r="L51" s="12">
        <v>4042309.1169999996</v>
      </c>
      <c r="M51" s="12">
        <f t="shared" si="0"/>
        <v>877256.36300000036</v>
      </c>
      <c r="N51" s="13">
        <v>4918239</v>
      </c>
      <c r="O51" s="14">
        <v>118</v>
      </c>
      <c r="P51" s="14">
        <v>50</v>
      </c>
      <c r="Q51" s="14">
        <v>58</v>
      </c>
      <c r="R51" s="14">
        <v>65</v>
      </c>
      <c r="S51" s="14">
        <v>66</v>
      </c>
      <c r="T51" s="14">
        <v>47</v>
      </c>
      <c r="U51" s="14">
        <v>53</v>
      </c>
      <c r="V51" s="14">
        <v>424</v>
      </c>
      <c r="W51" s="14">
        <v>56</v>
      </c>
      <c r="X51" s="14">
        <v>339</v>
      </c>
      <c r="Y51" s="14">
        <v>542</v>
      </c>
      <c r="Z51" s="14">
        <v>937</v>
      </c>
      <c r="AA51" s="15">
        <v>3.5510917783522137E-4</v>
      </c>
      <c r="AB51" s="16">
        <v>7.5267351514262477E-5</v>
      </c>
      <c r="AC51" s="15">
        <v>8.5634026804572478E-5</v>
      </c>
      <c r="AD51" s="15">
        <v>9.1108743296104797E-5</v>
      </c>
      <c r="AE51" s="15">
        <v>9.617582227318908E-5</v>
      </c>
      <c r="AF51" s="15">
        <v>6.5574868270449062E-5</v>
      </c>
      <c r="AG51" s="15">
        <v>9.0707562510094084E-5</v>
      </c>
      <c r="AH51" s="15">
        <v>7.7803277169820469E-4</v>
      </c>
      <c r="AI51" s="15">
        <v>8.3862958073723198E-5</v>
      </c>
      <c r="AJ51" s="15">
        <v>6.1783535903517839E-4</v>
      </c>
      <c r="AK51" s="15">
        <v>1.9051534502491645E-4</v>
      </c>
    </row>
    <row r="52" spans="1:37" x14ac:dyDescent="0.2">
      <c r="A52" s="11" t="s">
        <v>62</v>
      </c>
      <c r="B52" s="11" t="s">
        <v>562</v>
      </c>
      <c r="C52" s="11">
        <v>2013</v>
      </c>
      <c r="D52" s="12">
        <v>336966.73399999982</v>
      </c>
      <c r="E52" s="12">
        <v>683288.55599999998</v>
      </c>
      <c r="F52" s="12">
        <v>694229.7840000001</v>
      </c>
      <c r="G52" s="12">
        <v>739375.74600000028</v>
      </c>
      <c r="H52" s="12">
        <v>697925.41799999971</v>
      </c>
      <c r="I52" s="12">
        <v>723727.50099999958</v>
      </c>
      <c r="J52" s="12">
        <v>613090.44799999997</v>
      </c>
      <c r="K52" s="12">
        <v>576951.60800000001</v>
      </c>
      <c r="L52" s="12">
        <v>4151637.4529999993</v>
      </c>
      <c r="M52" s="12">
        <f t="shared" si="0"/>
        <v>913918.34199999983</v>
      </c>
      <c r="N52" s="13">
        <v>5066830</v>
      </c>
      <c r="O52" s="14">
        <v>130</v>
      </c>
      <c r="P52" s="14">
        <v>46</v>
      </c>
      <c r="Q52" s="14">
        <v>53</v>
      </c>
      <c r="R52" s="14">
        <v>54</v>
      </c>
      <c r="S52" s="14">
        <v>45</v>
      </c>
      <c r="T52" s="14">
        <v>48</v>
      </c>
      <c r="U52" s="14">
        <v>50</v>
      </c>
      <c r="V52" s="14">
        <v>445</v>
      </c>
      <c r="W52" s="14">
        <v>57</v>
      </c>
      <c r="X52" s="14">
        <v>296</v>
      </c>
      <c r="Y52" s="14">
        <v>575</v>
      </c>
      <c r="Z52" s="14">
        <v>928</v>
      </c>
      <c r="AA52" s="15">
        <v>3.8579475919424161E-4</v>
      </c>
      <c r="AB52" s="16">
        <v>6.7321484599838666E-5</v>
      </c>
      <c r="AC52" s="15">
        <v>7.6343598649175775E-5</v>
      </c>
      <c r="AD52" s="15">
        <v>7.3034583961048644E-5</v>
      </c>
      <c r="AE52" s="15">
        <v>6.4476803451224955E-5</v>
      </c>
      <c r="AF52" s="15">
        <v>6.6323305296091029E-5</v>
      </c>
      <c r="AG52" s="15">
        <v>8.1554035237554383E-5</v>
      </c>
      <c r="AH52" s="15">
        <v>7.7129518980385608E-4</v>
      </c>
      <c r="AI52" s="15">
        <v>7.129716969532312E-5</v>
      </c>
      <c r="AJ52" s="15">
        <v>6.291590545624481E-4</v>
      </c>
      <c r="AK52" s="15">
        <v>1.8315199049504324E-4</v>
      </c>
    </row>
    <row r="53" spans="1:37" x14ac:dyDescent="0.2">
      <c r="A53" s="11" t="s">
        <v>63</v>
      </c>
      <c r="B53" s="11" t="s">
        <v>562</v>
      </c>
      <c r="C53" s="11">
        <v>2014</v>
      </c>
      <c r="D53" s="12">
        <v>327905.65800000005</v>
      </c>
      <c r="E53" s="12">
        <v>678666.34199999971</v>
      </c>
      <c r="F53" s="12">
        <v>688226.31900000002</v>
      </c>
      <c r="G53" s="12">
        <v>742924.19700000004</v>
      </c>
      <c r="H53" s="12">
        <v>689738.00499999989</v>
      </c>
      <c r="I53" s="12">
        <v>701609.36300000013</v>
      </c>
      <c r="J53" s="12">
        <v>618569.06500000006</v>
      </c>
      <c r="K53" s="12">
        <v>591037.31800000009</v>
      </c>
      <c r="L53" s="12">
        <v>4119733.2909999997</v>
      </c>
      <c r="M53" s="12">
        <f t="shared" si="0"/>
        <v>918942.97600000014</v>
      </c>
      <c r="N53" s="13">
        <v>5040592</v>
      </c>
      <c r="O53" s="14">
        <v>126</v>
      </c>
      <c r="P53" s="14">
        <v>61</v>
      </c>
      <c r="Q53" s="14">
        <v>47</v>
      </c>
      <c r="R53" s="14">
        <v>62</v>
      </c>
      <c r="S53" s="14">
        <v>56</v>
      </c>
      <c r="T53" s="14">
        <v>40</v>
      </c>
      <c r="U53" s="14">
        <v>73</v>
      </c>
      <c r="V53" s="14">
        <v>489</v>
      </c>
      <c r="W53" s="14">
        <v>55</v>
      </c>
      <c r="X53" s="14">
        <v>339</v>
      </c>
      <c r="Y53" s="14">
        <v>615</v>
      </c>
      <c r="Z53" s="14">
        <v>1009</v>
      </c>
      <c r="AA53" s="15">
        <v>3.8425686451558572E-4</v>
      </c>
      <c r="AB53" s="16">
        <v>8.9882164806104423E-5</v>
      </c>
      <c r="AC53" s="15">
        <v>6.8291488864144994E-5</v>
      </c>
      <c r="AD53" s="15">
        <v>8.3454005469685893E-5</v>
      </c>
      <c r="AE53" s="15">
        <v>8.1190248462530363E-5</v>
      </c>
      <c r="AF53" s="15">
        <v>5.7011781925150835E-5</v>
      </c>
      <c r="AG53" s="15">
        <v>1.1801430774751077E-4</v>
      </c>
      <c r="AH53" s="15">
        <v>8.2735892490632876E-4</v>
      </c>
      <c r="AI53" s="15">
        <v>8.228688025522962E-5</v>
      </c>
      <c r="AJ53" s="15">
        <v>6.6924718514851554E-4</v>
      </c>
      <c r="AK53" s="15">
        <v>2.0017490009110041E-4</v>
      </c>
    </row>
    <row r="54" spans="1:37" x14ac:dyDescent="0.2">
      <c r="A54" s="11" t="s">
        <v>64</v>
      </c>
      <c r="B54" s="11" t="s">
        <v>562</v>
      </c>
      <c r="C54" s="11">
        <v>2015</v>
      </c>
      <c r="D54" s="12">
        <v>331074.33</v>
      </c>
      <c r="E54" s="12">
        <v>690865.52800000028</v>
      </c>
      <c r="F54" s="12">
        <v>702934.91299999971</v>
      </c>
      <c r="G54" s="12">
        <v>768552.96400000027</v>
      </c>
      <c r="H54" s="12">
        <v>703694.99899999972</v>
      </c>
      <c r="I54" s="12">
        <v>703617.70299999998</v>
      </c>
      <c r="J54" s="12">
        <v>636849.3879999998</v>
      </c>
      <c r="K54" s="12">
        <v>624871.98100000026</v>
      </c>
      <c r="L54" s="12">
        <v>4206515.4949999992</v>
      </c>
      <c r="M54" s="12">
        <f t="shared" si="0"/>
        <v>955946.31100000022</v>
      </c>
      <c r="N54" s="13">
        <v>5162330</v>
      </c>
      <c r="O54" s="14">
        <v>109</v>
      </c>
      <c r="P54" s="14">
        <v>38</v>
      </c>
      <c r="Q54" s="14">
        <v>57</v>
      </c>
      <c r="R54" s="14">
        <v>53</v>
      </c>
      <c r="S54" s="14">
        <v>61</v>
      </c>
      <c r="T54" s="14">
        <v>46</v>
      </c>
      <c r="U54" s="14">
        <v>44</v>
      </c>
      <c r="V54" s="14">
        <v>503</v>
      </c>
      <c r="W54" s="14">
        <v>61</v>
      </c>
      <c r="X54" s="14">
        <v>299</v>
      </c>
      <c r="Y54" s="14">
        <v>612</v>
      </c>
      <c r="Z54" s="14">
        <v>972</v>
      </c>
      <c r="AA54" s="15">
        <v>3.2923120315610092E-4</v>
      </c>
      <c r="AB54" s="16">
        <v>5.5003468055508456E-5</v>
      </c>
      <c r="AC54" s="15">
        <v>8.1088588638646866E-5</v>
      </c>
      <c r="AD54" s="15">
        <v>6.8960764557014938E-5</v>
      </c>
      <c r="AE54" s="15">
        <v>8.6685282809577027E-5</v>
      </c>
      <c r="AF54" s="15">
        <v>6.5376410803580937E-5</v>
      </c>
      <c r="AG54" s="15">
        <v>6.9090118996864003E-5</v>
      </c>
      <c r="AH54" s="15">
        <v>8.0496488127861792E-4</v>
      </c>
      <c r="AI54" s="15">
        <v>7.108020887012091E-5</v>
      </c>
      <c r="AJ54" s="15">
        <v>6.4020331786185413E-4</v>
      </c>
      <c r="AK54" s="15">
        <v>1.8828707192294951E-4</v>
      </c>
    </row>
    <row r="55" spans="1:37" x14ac:dyDescent="0.2">
      <c r="A55" s="11" t="s">
        <v>65</v>
      </c>
      <c r="B55" s="11" t="s">
        <v>562</v>
      </c>
      <c r="C55" s="11">
        <v>2016</v>
      </c>
      <c r="D55" s="12">
        <v>327758.6339999999</v>
      </c>
      <c r="E55" s="12">
        <v>690305.36399999971</v>
      </c>
      <c r="F55" s="12">
        <v>707081.68700000027</v>
      </c>
      <c r="G55" s="12">
        <v>782385.90900000022</v>
      </c>
      <c r="H55" s="12">
        <v>709751.50399999972</v>
      </c>
      <c r="I55" s="12">
        <v>700049.29499999958</v>
      </c>
      <c r="J55" s="12">
        <v>651793.321</v>
      </c>
      <c r="K55" s="12">
        <v>657373.84999999974</v>
      </c>
      <c r="L55" s="12">
        <v>4241367.0799999991</v>
      </c>
      <c r="M55" s="12">
        <f t="shared" si="0"/>
        <v>985132.48399999971</v>
      </c>
      <c r="N55" s="13">
        <v>5226520</v>
      </c>
      <c r="O55" s="14">
        <v>106</v>
      </c>
      <c r="P55" s="14">
        <v>59</v>
      </c>
      <c r="Q55" s="14">
        <v>59</v>
      </c>
      <c r="R55" s="14">
        <v>35</v>
      </c>
      <c r="S55" s="14">
        <v>57</v>
      </c>
      <c r="T55" s="14">
        <v>57</v>
      </c>
      <c r="U55" s="14">
        <v>65</v>
      </c>
      <c r="V55" s="14">
        <v>401</v>
      </c>
      <c r="W55" s="14">
        <v>34</v>
      </c>
      <c r="X55" s="14">
        <v>332</v>
      </c>
      <c r="Y55" s="14">
        <v>507</v>
      </c>
      <c r="Z55" s="14">
        <v>873</v>
      </c>
      <c r="AA55" s="15">
        <v>3.234087191124919E-4</v>
      </c>
      <c r="AB55" s="16">
        <v>8.5469421326994104E-5</v>
      </c>
      <c r="AC55" s="15">
        <v>8.3441561399114522E-5</v>
      </c>
      <c r="AD55" s="15">
        <v>4.4734957004446754E-5</v>
      </c>
      <c r="AE55" s="15">
        <v>8.0309798117736742E-5</v>
      </c>
      <c r="AF55" s="15">
        <v>8.1422837516035264E-5</v>
      </c>
      <c r="AG55" s="15">
        <v>9.972486355072669E-5</v>
      </c>
      <c r="AH55" s="15">
        <v>6.1000296863040744E-4</v>
      </c>
      <c r="AI55" s="15">
        <v>7.8276648480989306E-5</v>
      </c>
      <c r="AJ55" s="15">
        <v>5.1465159076005066E-4</v>
      </c>
      <c r="AK55" s="15">
        <v>1.6703274836793889E-4</v>
      </c>
    </row>
    <row r="56" spans="1:37" x14ac:dyDescent="0.2">
      <c r="A56" s="11" t="s">
        <v>66</v>
      </c>
      <c r="B56" s="11" t="s">
        <v>562</v>
      </c>
      <c r="C56" s="11">
        <v>2017</v>
      </c>
      <c r="D56" s="12">
        <v>322790</v>
      </c>
      <c r="E56" s="12">
        <v>679209</v>
      </c>
      <c r="F56" s="12">
        <v>732272</v>
      </c>
      <c r="G56" s="12">
        <v>786858</v>
      </c>
      <c r="H56" s="12">
        <v>699962</v>
      </c>
      <c r="I56" s="12">
        <v>686121</v>
      </c>
      <c r="J56" s="12">
        <v>657660</v>
      </c>
      <c r="K56" s="12">
        <v>708245</v>
      </c>
      <c r="L56" s="12">
        <v>4242082</v>
      </c>
      <c r="M56" s="12">
        <f t="shared" si="0"/>
        <v>1031035</v>
      </c>
      <c r="N56" s="13">
        <v>5273117</v>
      </c>
      <c r="O56" s="14">
        <v>105</v>
      </c>
      <c r="P56" s="14">
        <v>59</v>
      </c>
      <c r="Q56" s="14">
        <v>51</v>
      </c>
      <c r="R56" s="14">
        <v>52</v>
      </c>
      <c r="S56" s="14">
        <v>41</v>
      </c>
      <c r="T56" s="14">
        <v>37</v>
      </c>
      <c r="U56" s="14">
        <v>74</v>
      </c>
      <c r="V56" s="14">
        <v>437</v>
      </c>
      <c r="W56" s="14">
        <v>69</v>
      </c>
      <c r="X56" s="14">
        <v>314</v>
      </c>
      <c r="Y56" s="14">
        <v>542</v>
      </c>
      <c r="Z56" s="14">
        <v>925</v>
      </c>
      <c r="AA56" s="15">
        <v>3.2528888751200472E-4</v>
      </c>
      <c r="AB56" s="16">
        <v>8.6865751189987169E-5</v>
      </c>
      <c r="AC56" s="15">
        <v>6.9646251666047584E-5</v>
      </c>
      <c r="AD56" s="15">
        <v>6.6085621547979428E-5</v>
      </c>
      <c r="AE56" s="15">
        <v>5.8574608335881091E-5</v>
      </c>
      <c r="AF56" s="15">
        <v>5.3926348268016868E-5</v>
      </c>
      <c r="AG56" s="15">
        <v>1.1252014718851687E-4</v>
      </c>
      <c r="AH56" s="15">
        <v>6.1701812225995237E-4</v>
      </c>
      <c r="AI56" s="15">
        <v>7.4020257034163891E-5</v>
      </c>
      <c r="AJ56" s="15">
        <v>5.25685355007347E-4</v>
      </c>
      <c r="AK56" s="15">
        <v>1.754180686679245E-4</v>
      </c>
    </row>
    <row r="57" spans="1:37" x14ac:dyDescent="0.2">
      <c r="A57" s="11" t="s">
        <v>67</v>
      </c>
      <c r="B57" s="11" t="s">
        <v>563</v>
      </c>
      <c r="C57" s="11">
        <v>2009</v>
      </c>
      <c r="D57" s="12">
        <v>212558.02899999998</v>
      </c>
      <c r="E57" s="12">
        <v>459486.46100000007</v>
      </c>
      <c r="F57" s="12">
        <v>478043.67699999997</v>
      </c>
      <c r="G57" s="12">
        <v>403268.70999999996</v>
      </c>
      <c r="H57" s="12">
        <v>519801.315</v>
      </c>
      <c r="I57" s="12">
        <v>548351.92500000005</v>
      </c>
      <c r="J57" s="12">
        <v>397044.58799999999</v>
      </c>
      <c r="K57" s="12">
        <v>476175.16600000003</v>
      </c>
      <c r="L57" s="12">
        <v>2805996.676</v>
      </c>
      <c r="M57" s="12">
        <f t="shared" si="0"/>
        <v>688733.19500000007</v>
      </c>
      <c r="N57" s="13">
        <v>3494487</v>
      </c>
      <c r="O57" s="14">
        <v>94</v>
      </c>
      <c r="P57" s="14">
        <v>56</v>
      </c>
      <c r="Q57" s="14">
        <v>47</v>
      </c>
      <c r="R57" s="14">
        <v>46</v>
      </c>
      <c r="S57" s="14">
        <v>53</v>
      </c>
      <c r="T57" s="14">
        <v>70</v>
      </c>
      <c r="U57" s="14">
        <v>68</v>
      </c>
      <c r="V57" s="14">
        <v>597</v>
      </c>
      <c r="W57" s="14">
        <v>51</v>
      </c>
      <c r="X57" s="14">
        <v>340</v>
      </c>
      <c r="Y57" s="14">
        <v>691</v>
      </c>
      <c r="Z57" s="14">
        <v>1082</v>
      </c>
      <c r="AA57" s="15">
        <v>4.4223217745399782E-4</v>
      </c>
      <c r="AB57" s="16">
        <v>1.2187519057280775E-4</v>
      </c>
      <c r="AC57" s="15">
        <v>9.831737613381298E-5</v>
      </c>
      <c r="AD57" s="15">
        <v>1.1406786308811315E-4</v>
      </c>
      <c r="AE57" s="15">
        <v>1.0196203524417787E-4</v>
      </c>
      <c r="AF57" s="15">
        <v>1.2765524621801956E-4</v>
      </c>
      <c r="AG57" s="15">
        <v>1.7126539954248163E-4</v>
      </c>
      <c r="AH57" s="15">
        <v>1.2537403095061869E-3</v>
      </c>
      <c r="AI57" s="15">
        <v>1.2116906727226643E-4</v>
      </c>
      <c r="AJ57" s="15">
        <v>1.0032912672373806E-3</v>
      </c>
      <c r="AK57" s="15">
        <v>3.0963056952279403E-4</v>
      </c>
    </row>
    <row r="58" spans="1:37" x14ac:dyDescent="0.2">
      <c r="A58" s="11" t="s">
        <v>68</v>
      </c>
      <c r="B58" s="11" t="s">
        <v>563</v>
      </c>
      <c r="C58" s="11">
        <v>2010</v>
      </c>
      <c r="D58" s="12">
        <v>205283.99900000001</v>
      </c>
      <c r="E58" s="12">
        <v>468081.70400000009</v>
      </c>
      <c r="F58" s="12">
        <v>474259.14500000002</v>
      </c>
      <c r="G58" s="12">
        <v>410857.38199999998</v>
      </c>
      <c r="H58" s="12">
        <v>512567.81</v>
      </c>
      <c r="I58" s="12">
        <v>564174.88900000008</v>
      </c>
      <c r="J58" s="12">
        <v>419799.91</v>
      </c>
      <c r="K58" s="12">
        <v>491649.24900000001</v>
      </c>
      <c r="L58" s="12">
        <v>2849740.8400000003</v>
      </c>
      <c r="M58" s="12">
        <f t="shared" si="0"/>
        <v>696933.24800000002</v>
      </c>
      <c r="N58" s="13">
        <v>3545837</v>
      </c>
      <c r="O58" s="14">
        <v>98</v>
      </c>
      <c r="P58" s="14">
        <v>45</v>
      </c>
      <c r="Q58" s="14">
        <v>68</v>
      </c>
      <c r="R58" s="14">
        <v>60</v>
      </c>
      <c r="S58" s="14">
        <v>40</v>
      </c>
      <c r="T58" s="14">
        <v>53</v>
      </c>
      <c r="U58" s="14">
        <v>33</v>
      </c>
      <c r="V58" s="14">
        <v>524</v>
      </c>
      <c r="W58" s="14">
        <v>62</v>
      </c>
      <c r="X58" s="14">
        <v>299</v>
      </c>
      <c r="Y58" s="14">
        <v>622</v>
      </c>
      <c r="Z58" s="14">
        <v>983</v>
      </c>
      <c r="AA58" s="15">
        <v>4.7738742657677864E-4</v>
      </c>
      <c r="AB58" s="16">
        <v>9.6137062430451221E-5</v>
      </c>
      <c r="AC58" s="15">
        <v>1.4338152614853635E-4</v>
      </c>
      <c r="AD58" s="15">
        <v>1.4603607633366072E-4</v>
      </c>
      <c r="AE58" s="15">
        <v>7.8038455048513479E-5</v>
      </c>
      <c r="AF58" s="15">
        <v>9.3942500868733264E-5</v>
      </c>
      <c r="AG58" s="15">
        <v>7.8608878215338359E-5</v>
      </c>
      <c r="AH58" s="15">
        <v>1.0658004686589077E-3</v>
      </c>
      <c r="AI58" s="15">
        <v>1.0492182159273121E-4</v>
      </c>
      <c r="AJ58" s="15">
        <v>8.9248145612935367E-4</v>
      </c>
      <c r="AK58" s="15">
        <v>2.7722650533569364E-4</v>
      </c>
    </row>
    <row r="59" spans="1:37" x14ac:dyDescent="0.2">
      <c r="A59" s="11" t="s">
        <v>69</v>
      </c>
      <c r="B59" s="11" t="s">
        <v>563</v>
      </c>
      <c r="C59" s="11">
        <v>2011</v>
      </c>
      <c r="D59" s="12">
        <v>203157.07199999999</v>
      </c>
      <c r="E59" s="12">
        <v>463028.13099999999</v>
      </c>
      <c r="F59" s="12">
        <v>477078.43899999995</v>
      </c>
      <c r="G59" s="12">
        <v>414807.14800000004</v>
      </c>
      <c r="H59" s="12">
        <v>497351.57299999997</v>
      </c>
      <c r="I59" s="12">
        <v>568458.89300000004</v>
      </c>
      <c r="J59" s="12">
        <v>431497.94</v>
      </c>
      <c r="K59" s="12">
        <v>499633.78200000001</v>
      </c>
      <c r="L59" s="12">
        <v>2852222.1239999998</v>
      </c>
      <c r="M59" s="12">
        <f t="shared" si="0"/>
        <v>702790.85400000005</v>
      </c>
      <c r="N59" s="13">
        <v>3558172</v>
      </c>
      <c r="O59" s="14">
        <v>102</v>
      </c>
      <c r="P59" s="14">
        <v>53</v>
      </c>
      <c r="Q59" s="14">
        <v>50</v>
      </c>
      <c r="R59" s="14">
        <v>48</v>
      </c>
      <c r="S59" s="14">
        <v>69</v>
      </c>
      <c r="T59" s="14">
        <v>53</v>
      </c>
      <c r="U59" s="14">
        <v>46</v>
      </c>
      <c r="V59" s="14">
        <v>577</v>
      </c>
      <c r="W59" s="14">
        <v>47</v>
      </c>
      <c r="X59" s="14">
        <v>319</v>
      </c>
      <c r="Y59" s="14">
        <v>679</v>
      </c>
      <c r="Z59" s="14">
        <v>1045</v>
      </c>
      <c r="AA59" s="15">
        <v>5.0207457213204967E-4</v>
      </c>
      <c r="AB59" s="16">
        <v>1.1446388772435082E-4</v>
      </c>
      <c r="AC59" s="15">
        <v>1.0480456862566368E-4</v>
      </c>
      <c r="AD59" s="15">
        <v>1.1571642444310047E-4</v>
      </c>
      <c r="AE59" s="15">
        <v>1.3873485828906789E-4</v>
      </c>
      <c r="AF59" s="15">
        <v>9.323453402284974E-5</v>
      </c>
      <c r="AG59" s="15">
        <v>1.0660537568267418E-4</v>
      </c>
      <c r="AH59" s="15">
        <v>1.1548458506754854E-3</v>
      </c>
      <c r="AI59" s="15">
        <v>1.1184262169337272E-4</v>
      </c>
      <c r="AJ59" s="15">
        <v>9.6614803128897858E-4</v>
      </c>
      <c r="AK59" s="15">
        <v>2.9369013077501591E-4</v>
      </c>
    </row>
    <row r="60" spans="1:37" x14ac:dyDescent="0.2">
      <c r="A60" s="11" t="s">
        <v>70</v>
      </c>
      <c r="B60" s="11" t="s">
        <v>563</v>
      </c>
      <c r="C60" s="11">
        <v>2012</v>
      </c>
      <c r="D60" s="12">
        <v>199318.37699999998</v>
      </c>
      <c r="E60" s="12">
        <v>458918.10799999995</v>
      </c>
      <c r="F60" s="12">
        <v>479176.98499999993</v>
      </c>
      <c r="G60" s="12">
        <v>420884.95999999996</v>
      </c>
      <c r="H60" s="12">
        <v>485113.86600000004</v>
      </c>
      <c r="I60" s="12">
        <v>569386.64899999998</v>
      </c>
      <c r="J60" s="12">
        <v>444154.76499999996</v>
      </c>
      <c r="K60" s="12">
        <v>510276.24400000006</v>
      </c>
      <c r="L60" s="12">
        <v>2857635.3330000001</v>
      </c>
      <c r="M60" s="12">
        <f t="shared" si="0"/>
        <v>709594.62100000004</v>
      </c>
      <c r="N60" s="13">
        <v>3572213</v>
      </c>
      <c r="O60" s="14">
        <v>94</v>
      </c>
      <c r="P60" s="14">
        <v>71</v>
      </c>
      <c r="Q60" s="14">
        <v>46</v>
      </c>
      <c r="R60" s="14">
        <v>48</v>
      </c>
      <c r="S60" s="14">
        <v>39</v>
      </c>
      <c r="T60" s="14">
        <v>39</v>
      </c>
      <c r="U60" s="14">
        <v>38</v>
      </c>
      <c r="V60" s="14">
        <v>513</v>
      </c>
      <c r="W60" s="14">
        <v>42</v>
      </c>
      <c r="X60" s="14">
        <v>281</v>
      </c>
      <c r="Y60" s="14">
        <v>607</v>
      </c>
      <c r="Z60" s="14">
        <v>930</v>
      </c>
      <c r="AA60" s="15">
        <v>4.7160729188558469E-4</v>
      </c>
      <c r="AB60" s="16">
        <v>1.5471169858479415E-4</v>
      </c>
      <c r="AC60" s="15">
        <v>9.5997932788862979E-5</v>
      </c>
      <c r="AD60" s="15">
        <v>1.140454151652271E-4</v>
      </c>
      <c r="AE60" s="15">
        <v>8.0393496730105833E-5</v>
      </c>
      <c r="AF60" s="15">
        <v>6.8494756714957675E-5</v>
      </c>
      <c r="AG60" s="15">
        <v>8.5555763428542757E-5</v>
      </c>
      <c r="AH60" s="15">
        <v>1.005337806790002E-3</v>
      </c>
      <c r="AI60" s="15">
        <v>9.8333050671304807E-5</v>
      </c>
      <c r="AJ60" s="15">
        <v>8.5541798378429364E-4</v>
      </c>
      <c r="AK60" s="15">
        <v>2.6034281830338783E-4</v>
      </c>
    </row>
    <row r="61" spans="1:37" x14ac:dyDescent="0.2">
      <c r="A61" s="11" t="s">
        <v>71</v>
      </c>
      <c r="B61" s="11" t="s">
        <v>563</v>
      </c>
      <c r="C61" s="11">
        <v>2013</v>
      </c>
      <c r="D61" s="12">
        <v>197304.91999999998</v>
      </c>
      <c r="E61" s="12">
        <v>456704.39100000006</v>
      </c>
      <c r="F61" s="12">
        <v>485144.57699999999</v>
      </c>
      <c r="G61" s="12">
        <v>427408.02799999999</v>
      </c>
      <c r="H61" s="12">
        <v>469068.08099999995</v>
      </c>
      <c r="I61" s="12">
        <v>568017.80499999993</v>
      </c>
      <c r="J61" s="12">
        <v>457295.72200000007</v>
      </c>
      <c r="K61" s="12">
        <v>519807.23899999994</v>
      </c>
      <c r="L61" s="12">
        <v>2863638.6040000003</v>
      </c>
      <c r="M61" s="12">
        <f t="shared" si="0"/>
        <v>717112.15899999999</v>
      </c>
      <c r="N61" s="13">
        <v>3583561</v>
      </c>
      <c r="O61" s="14">
        <v>83</v>
      </c>
      <c r="P61" s="14">
        <v>43</v>
      </c>
      <c r="Q61" s="14">
        <v>58</v>
      </c>
      <c r="R61" s="14">
        <v>76</v>
      </c>
      <c r="S61" s="14">
        <v>39</v>
      </c>
      <c r="T61" s="14">
        <v>65</v>
      </c>
      <c r="U61" s="14">
        <v>31</v>
      </c>
      <c r="V61" s="14">
        <v>546</v>
      </c>
      <c r="W61" s="14">
        <v>62</v>
      </c>
      <c r="X61" s="14">
        <v>312</v>
      </c>
      <c r="Y61" s="14">
        <v>629</v>
      </c>
      <c r="Z61" s="14">
        <v>1003</v>
      </c>
      <c r="AA61" s="15">
        <v>4.2066867871313096E-4</v>
      </c>
      <c r="AB61" s="16">
        <v>9.4152806163845263E-5</v>
      </c>
      <c r="AC61" s="15">
        <v>1.1955199078727412E-4</v>
      </c>
      <c r="AD61" s="15">
        <v>1.7781603297353134E-4</v>
      </c>
      <c r="AE61" s="15">
        <v>8.3143581027420201E-5</v>
      </c>
      <c r="AF61" s="15">
        <v>1.1443303260537758E-4</v>
      </c>
      <c r="AG61" s="15">
        <v>6.7789831631094932E-5</v>
      </c>
      <c r="AH61" s="15">
        <v>1.0503893732807365E-3</v>
      </c>
      <c r="AI61" s="15">
        <v>1.0895229571363886E-4</v>
      </c>
      <c r="AJ61" s="15">
        <v>8.7712918001157469E-4</v>
      </c>
      <c r="AK61" s="15">
        <v>2.7988919401678947E-4</v>
      </c>
    </row>
    <row r="62" spans="1:37" x14ac:dyDescent="0.2">
      <c r="A62" s="11" t="s">
        <v>72</v>
      </c>
      <c r="B62" s="11" t="s">
        <v>563</v>
      </c>
      <c r="C62" s="11">
        <v>2014</v>
      </c>
      <c r="D62" s="12">
        <v>194081.70499999999</v>
      </c>
      <c r="E62" s="12">
        <v>453491.70200000011</v>
      </c>
      <c r="F62" s="12">
        <v>489989.38800000004</v>
      </c>
      <c r="G62" s="12">
        <v>433442.86000000004</v>
      </c>
      <c r="H62" s="12">
        <v>459871.28799999994</v>
      </c>
      <c r="I62" s="12">
        <v>564044.85899999994</v>
      </c>
      <c r="J62" s="12">
        <v>469398.27200000006</v>
      </c>
      <c r="K62" s="12">
        <v>531465.2840000001</v>
      </c>
      <c r="L62" s="12">
        <v>2870238.3689999999</v>
      </c>
      <c r="M62" s="12">
        <f t="shared" si="0"/>
        <v>725546.98900000006</v>
      </c>
      <c r="N62" s="13">
        <v>3592053</v>
      </c>
      <c r="O62" s="14">
        <v>117</v>
      </c>
      <c r="P62" s="14">
        <v>72</v>
      </c>
      <c r="Q62" s="14">
        <v>58</v>
      </c>
      <c r="R62" s="14">
        <v>67</v>
      </c>
      <c r="S62" s="14">
        <v>82</v>
      </c>
      <c r="T62" s="14">
        <v>41</v>
      </c>
      <c r="U62" s="14">
        <v>39</v>
      </c>
      <c r="V62" s="14">
        <v>578</v>
      </c>
      <c r="W62" s="14">
        <v>54</v>
      </c>
      <c r="X62" s="14">
        <v>359</v>
      </c>
      <c r="Y62" s="14">
        <v>695</v>
      </c>
      <c r="Z62" s="14">
        <v>1108</v>
      </c>
      <c r="AA62" s="15">
        <v>6.0283889200169589E-4</v>
      </c>
      <c r="AB62" s="16">
        <v>1.5876806495568465E-4</v>
      </c>
      <c r="AC62" s="15">
        <v>1.1836991049283703E-4</v>
      </c>
      <c r="AD62" s="15">
        <v>1.5457631485728013E-4</v>
      </c>
      <c r="AE62" s="15">
        <v>1.7831076246708406E-4</v>
      </c>
      <c r="AF62" s="15">
        <v>7.2689253958788415E-5</v>
      </c>
      <c r="AG62" s="15">
        <v>8.3085094953225548E-5</v>
      </c>
      <c r="AH62" s="15">
        <v>1.0875592769668092E-3</v>
      </c>
      <c r="AI62" s="15">
        <v>1.2507671971686334E-4</v>
      </c>
      <c r="AJ62" s="15">
        <v>9.5789798667333449E-4</v>
      </c>
      <c r="AK62" s="15">
        <v>3.0845870035881988E-4</v>
      </c>
    </row>
    <row r="63" spans="1:37" x14ac:dyDescent="0.2">
      <c r="A63" s="11" t="s">
        <v>73</v>
      </c>
      <c r="B63" s="11" t="s">
        <v>563</v>
      </c>
      <c r="C63" s="11">
        <v>2015</v>
      </c>
      <c r="D63" s="12">
        <v>191428.15599999999</v>
      </c>
      <c r="E63" s="12">
        <v>447137.47500000009</v>
      </c>
      <c r="F63" s="12">
        <v>494068.23699999996</v>
      </c>
      <c r="G63" s="12">
        <v>437346.90099999995</v>
      </c>
      <c r="H63" s="12">
        <v>449396.44099999993</v>
      </c>
      <c r="I63" s="12">
        <v>555610.25200000009</v>
      </c>
      <c r="J63" s="12">
        <v>478011.77999999997</v>
      </c>
      <c r="K63" s="12">
        <v>542415.62000000011</v>
      </c>
      <c r="L63" s="12">
        <v>2861571.0859999997</v>
      </c>
      <c r="M63" s="12">
        <f t="shared" si="0"/>
        <v>733843.77600000007</v>
      </c>
      <c r="N63" s="13">
        <v>3593222</v>
      </c>
      <c r="O63" s="14">
        <v>113</v>
      </c>
      <c r="P63" s="14">
        <v>57</v>
      </c>
      <c r="Q63" s="14">
        <v>42</v>
      </c>
      <c r="R63" s="14">
        <v>39</v>
      </c>
      <c r="S63" s="14">
        <v>43</v>
      </c>
      <c r="T63" s="14">
        <v>63</v>
      </c>
      <c r="U63" s="14">
        <v>51</v>
      </c>
      <c r="V63" s="14">
        <v>621</v>
      </c>
      <c r="W63" s="14">
        <v>49</v>
      </c>
      <c r="X63" s="14">
        <v>295</v>
      </c>
      <c r="Y63" s="14">
        <v>734</v>
      </c>
      <c r="Z63" s="14">
        <v>1078</v>
      </c>
      <c r="AA63" s="15">
        <v>5.9029978850133212E-4</v>
      </c>
      <c r="AB63" s="16">
        <v>1.2747757275321194E-4</v>
      </c>
      <c r="AC63" s="15">
        <v>8.5008500556573929E-5</v>
      </c>
      <c r="AD63" s="15">
        <v>8.917406276533786E-5</v>
      </c>
      <c r="AE63" s="15">
        <v>9.5683890829923159E-5</v>
      </c>
      <c r="AF63" s="15">
        <v>1.133888364608506E-4</v>
      </c>
      <c r="AG63" s="15">
        <v>1.066919313160023E-4</v>
      </c>
      <c r="AH63" s="15">
        <v>1.1448785342870471E-3</v>
      </c>
      <c r="AI63" s="15">
        <v>1.0309022251561848E-4</v>
      </c>
      <c r="AJ63" s="15">
        <v>1.0002128845472418E-3</v>
      </c>
      <c r="AK63" s="15">
        <v>3.00009295278722E-4</v>
      </c>
    </row>
    <row r="64" spans="1:37" x14ac:dyDescent="0.2">
      <c r="A64" s="11" t="s">
        <v>74</v>
      </c>
      <c r="B64" s="11" t="s">
        <v>563</v>
      </c>
      <c r="C64" s="11">
        <v>2016</v>
      </c>
      <c r="D64" s="12">
        <v>188741.39800000002</v>
      </c>
      <c r="E64" s="12">
        <v>439800.21500000003</v>
      </c>
      <c r="F64" s="12">
        <v>494764.12300000002</v>
      </c>
      <c r="G64" s="12">
        <v>438606.065</v>
      </c>
      <c r="H64" s="12">
        <v>439966.12500000006</v>
      </c>
      <c r="I64" s="12">
        <v>546335.86200000008</v>
      </c>
      <c r="J64" s="12">
        <v>488884.00199999998</v>
      </c>
      <c r="K64" s="12">
        <v>553638.56299999997</v>
      </c>
      <c r="L64" s="12">
        <v>2848356.392</v>
      </c>
      <c r="M64" s="12">
        <f t="shared" si="0"/>
        <v>742379.96100000001</v>
      </c>
      <c r="N64" s="13">
        <v>3588570</v>
      </c>
      <c r="O64" s="14">
        <v>91</v>
      </c>
      <c r="P64" s="14">
        <v>57</v>
      </c>
      <c r="Q64" s="14">
        <v>55</v>
      </c>
      <c r="R64" s="14">
        <v>57</v>
      </c>
      <c r="S64" s="14">
        <v>35</v>
      </c>
      <c r="T64" s="14">
        <v>54</v>
      </c>
      <c r="U64" s="14">
        <v>52</v>
      </c>
      <c r="V64" s="14">
        <v>475</v>
      </c>
      <c r="W64" s="14">
        <v>45</v>
      </c>
      <c r="X64" s="14">
        <v>310</v>
      </c>
      <c r="Y64" s="14">
        <v>566</v>
      </c>
      <c r="Z64" s="14">
        <v>921</v>
      </c>
      <c r="AA64" s="15">
        <v>4.8214117816378576E-4</v>
      </c>
      <c r="AB64" s="16">
        <v>1.2960430226256254E-4</v>
      </c>
      <c r="AC64" s="15">
        <v>1.1116408293007938E-4</v>
      </c>
      <c r="AD64" s="15">
        <v>1.2995716326904874E-4</v>
      </c>
      <c r="AE64" s="15">
        <v>7.9551579113051023E-5</v>
      </c>
      <c r="AF64" s="15">
        <v>9.8840299083277074E-5</v>
      </c>
      <c r="AG64" s="15">
        <v>1.0636469957550381E-4</v>
      </c>
      <c r="AH64" s="15">
        <v>8.5796046689038178E-4</v>
      </c>
      <c r="AI64" s="15">
        <v>1.0883469528977398E-4</v>
      </c>
      <c r="AJ64" s="15">
        <v>7.6241282056911555E-4</v>
      </c>
      <c r="AK64" s="15">
        <v>2.5664819134084052E-4</v>
      </c>
    </row>
    <row r="65" spans="1:37" x14ac:dyDescent="0.2">
      <c r="A65" s="11" t="s">
        <v>75</v>
      </c>
      <c r="B65" s="11" t="s">
        <v>563</v>
      </c>
      <c r="C65" s="11">
        <v>2017</v>
      </c>
      <c r="D65" s="12">
        <v>186188</v>
      </c>
      <c r="E65" s="12">
        <v>432367</v>
      </c>
      <c r="F65" s="12">
        <v>495626</v>
      </c>
      <c r="G65" s="12">
        <v>439239</v>
      </c>
      <c r="H65" s="12">
        <v>433401</v>
      </c>
      <c r="I65" s="12">
        <v>535611</v>
      </c>
      <c r="J65" s="12">
        <v>496289</v>
      </c>
      <c r="K65" s="12">
        <v>575757</v>
      </c>
      <c r="L65" s="12">
        <v>2832533</v>
      </c>
      <c r="M65" s="12">
        <f t="shared" si="0"/>
        <v>761945</v>
      </c>
      <c r="N65" s="13">
        <v>3594478</v>
      </c>
      <c r="O65" s="14">
        <v>110</v>
      </c>
      <c r="P65" s="14">
        <v>51</v>
      </c>
      <c r="Q65" s="14">
        <v>48</v>
      </c>
      <c r="R65" s="14">
        <v>44</v>
      </c>
      <c r="S65" s="14">
        <v>44</v>
      </c>
      <c r="T65" s="14">
        <v>40</v>
      </c>
      <c r="U65" s="14">
        <v>67</v>
      </c>
      <c r="V65" s="14">
        <v>593</v>
      </c>
      <c r="W65" s="14">
        <v>63</v>
      </c>
      <c r="X65" s="14">
        <v>294</v>
      </c>
      <c r="Y65" s="14">
        <v>703</v>
      </c>
      <c r="Z65" s="14">
        <v>1060</v>
      </c>
      <c r="AA65" s="15">
        <v>5.9080069607063824E-4</v>
      </c>
      <c r="AB65" s="16">
        <v>1.179553481186122E-4</v>
      </c>
      <c r="AC65" s="15">
        <v>9.6847219475975835E-5</v>
      </c>
      <c r="AD65" s="15">
        <v>1.0017325419646252E-4</v>
      </c>
      <c r="AE65" s="15">
        <v>1.0152260839268945E-4</v>
      </c>
      <c r="AF65" s="15">
        <v>7.4681065176032606E-5</v>
      </c>
      <c r="AG65" s="15">
        <v>1.3500198473067105E-4</v>
      </c>
      <c r="AH65" s="15">
        <v>1.0299483983694511E-3</v>
      </c>
      <c r="AI65" s="15">
        <v>1.0379402464154875E-4</v>
      </c>
      <c r="AJ65" s="15">
        <v>9.2263877313979354E-4</v>
      </c>
      <c r="AK65" s="15">
        <v>2.9489678334378454E-4</v>
      </c>
    </row>
    <row r="66" spans="1:37" x14ac:dyDescent="0.2">
      <c r="A66" s="11" t="s">
        <v>76</v>
      </c>
      <c r="B66" s="11" t="s">
        <v>564</v>
      </c>
      <c r="C66" s="11">
        <v>2009</v>
      </c>
      <c r="D66" s="12">
        <v>58270.941999999995</v>
      </c>
      <c r="E66" s="12">
        <v>111165.51800000001</v>
      </c>
      <c r="F66" s="12">
        <v>117963.568</v>
      </c>
      <c r="G66" s="12">
        <v>112326.01799999998</v>
      </c>
      <c r="H66" s="12">
        <v>121305.82999999999</v>
      </c>
      <c r="I66" s="12">
        <v>125074.128</v>
      </c>
      <c r="J66" s="12">
        <v>99139.957999999984</v>
      </c>
      <c r="K66" s="12">
        <v>119147.20600000001</v>
      </c>
      <c r="L66" s="12">
        <v>686975.02</v>
      </c>
      <c r="M66" s="12">
        <f t="shared" si="0"/>
        <v>177418.14799999999</v>
      </c>
      <c r="N66" s="13">
        <v>863832</v>
      </c>
      <c r="O66" s="14">
        <v>111</v>
      </c>
      <c r="P66" s="14">
        <v>66</v>
      </c>
      <c r="Q66" s="14">
        <v>59</v>
      </c>
      <c r="R66" s="14">
        <v>57</v>
      </c>
      <c r="S66" s="14">
        <v>56</v>
      </c>
      <c r="T66" s="14">
        <v>61</v>
      </c>
      <c r="U66" s="14">
        <v>69</v>
      </c>
      <c r="V66" s="14">
        <v>169</v>
      </c>
      <c r="W66" s="14">
        <v>73</v>
      </c>
      <c r="X66" s="14">
        <v>368</v>
      </c>
      <c r="Y66" s="14">
        <v>280</v>
      </c>
      <c r="Z66" s="14">
        <v>721</v>
      </c>
      <c r="AA66" s="15">
        <v>1.9048945527601049E-3</v>
      </c>
      <c r="AB66" s="16">
        <v>5.9370928312500639E-4</v>
      </c>
      <c r="AC66" s="15">
        <v>5.0015442055804894E-4</v>
      </c>
      <c r="AD66" s="15">
        <v>5.074514437073698E-4</v>
      </c>
      <c r="AE66" s="15">
        <v>4.6164310486973304E-4</v>
      </c>
      <c r="AF66" s="15">
        <v>4.8771077580488911E-4</v>
      </c>
      <c r="AG66" s="15">
        <v>6.9598576993546856E-4</v>
      </c>
      <c r="AH66" s="15">
        <v>1.4184134540259383E-3</v>
      </c>
      <c r="AI66" s="15">
        <v>5.3568177777410303E-4</v>
      </c>
      <c r="AJ66" s="15">
        <v>1.5781925533345101E-3</v>
      </c>
      <c r="AK66" s="15">
        <v>8.3465303438631582E-4</v>
      </c>
    </row>
    <row r="67" spans="1:37" x14ac:dyDescent="0.2">
      <c r="A67" s="11" t="s">
        <v>77</v>
      </c>
      <c r="B67" s="11" t="s">
        <v>564</v>
      </c>
      <c r="C67" s="11">
        <v>2010</v>
      </c>
      <c r="D67" s="12">
        <v>55855.555999999997</v>
      </c>
      <c r="E67" s="12">
        <v>112543.174</v>
      </c>
      <c r="F67" s="12">
        <v>125219.46</v>
      </c>
      <c r="G67" s="12">
        <v>109915.41399999999</v>
      </c>
      <c r="H67" s="12">
        <v>120411.88</v>
      </c>
      <c r="I67" s="12">
        <v>130201.804</v>
      </c>
      <c r="J67" s="12">
        <v>104765.266</v>
      </c>
      <c r="K67" s="12">
        <v>122781.06600000001</v>
      </c>
      <c r="L67" s="12">
        <v>703056.99800000014</v>
      </c>
      <c r="M67" s="12">
        <f t="shared" ref="M67:M130" si="1">D67+K67</f>
        <v>178636.622</v>
      </c>
      <c r="N67" s="13">
        <v>881278</v>
      </c>
      <c r="O67" s="14">
        <v>96</v>
      </c>
      <c r="P67" s="14">
        <v>48</v>
      </c>
      <c r="Q67" s="14">
        <v>50</v>
      </c>
      <c r="R67" s="14">
        <v>60</v>
      </c>
      <c r="S67" s="14">
        <v>61</v>
      </c>
      <c r="T67" s="14">
        <v>53</v>
      </c>
      <c r="U67" s="14">
        <v>48</v>
      </c>
      <c r="V67" s="14">
        <v>175</v>
      </c>
      <c r="W67" s="14">
        <v>44</v>
      </c>
      <c r="X67" s="14">
        <v>320</v>
      </c>
      <c r="Y67" s="14">
        <v>271</v>
      </c>
      <c r="Z67" s="14">
        <v>635</v>
      </c>
      <c r="AA67" s="15">
        <v>1.718718904167743E-3</v>
      </c>
      <c r="AB67" s="16">
        <v>4.2650298808882001E-4</v>
      </c>
      <c r="AC67" s="15">
        <v>3.9929895880400697E-4</v>
      </c>
      <c r="AD67" s="15">
        <v>5.4587430294353442E-4</v>
      </c>
      <c r="AE67" s="15">
        <v>5.065945320345467E-4</v>
      </c>
      <c r="AF67" s="15">
        <v>4.0706041215834456E-4</v>
      </c>
      <c r="AG67" s="15">
        <v>4.5816711809809179E-4</v>
      </c>
      <c r="AH67" s="15">
        <v>1.4253011942411381E-3</v>
      </c>
      <c r="AI67" s="15">
        <v>4.5515513096421799E-4</v>
      </c>
      <c r="AJ67" s="15">
        <v>1.5170461519363034E-3</v>
      </c>
      <c r="AK67" s="15">
        <v>7.2054448199092682E-4</v>
      </c>
    </row>
    <row r="68" spans="1:37" x14ac:dyDescent="0.2">
      <c r="A68" s="11" t="s">
        <v>78</v>
      </c>
      <c r="B68" s="11" t="s">
        <v>564</v>
      </c>
      <c r="C68" s="11">
        <v>2011</v>
      </c>
      <c r="D68" s="12">
        <v>55769.298000000003</v>
      </c>
      <c r="E68" s="12">
        <v>112323.41400000002</v>
      </c>
      <c r="F68" s="12">
        <v>126170.592</v>
      </c>
      <c r="G68" s="12">
        <v>110709.19200000001</v>
      </c>
      <c r="H68" s="12">
        <v>117917.394</v>
      </c>
      <c r="I68" s="12">
        <v>131753.24400000001</v>
      </c>
      <c r="J68" s="12">
        <v>108786.44399999999</v>
      </c>
      <c r="K68" s="12">
        <v>126582.41399999999</v>
      </c>
      <c r="L68" s="12">
        <v>707660.28000000014</v>
      </c>
      <c r="M68" s="12">
        <f t="shared" si="1"/>
        <v>182351.712</v>
      </c>
      <c r="N68" s="13">
        <v>890856</v>
      </c>
      <c r="O68" s="14">
        <v>112</v>
      </c>
      <c r="P68" s="14">
        <v>66</v>
      </c>
      <c r="Q68" s="14">
        <v>41</v>
      </c>
      <c r="R68" s="14">
        <v>55</v>
      </c>
      <c r="S68" s="14">
        <v>71</v>
      </c>
      <c r="T68" s="14">
        <v>58</v>
      </c>
      <c r="U68" s="14">
        <v>53</v>
      </c>
      <c r="V68" s="14">
        <v>152</v>
      </c>
      <c r="W68" s="14">
        <v>65</v>
      </c>
      <c r="X68" s="14">
        <v>344</v>
      </c>
      <c r="Y68" s="14">
        <v>264</v>
      </c>
      <c r="Z68" s="14">
        <v>673</v>
      </c>
      <c r="AA68" s="15">
        <v>2.0082734410607067E-3</v>
      </c>
      <c r="AB68" s="16">
        <v>5.8758897766408695E-4</v>
      </c>
      <c r="AC68" s="15">
        <v>3.2495686475022639E-4</v>
      </c>
      <c r="AD68" s="15">
        <v>4.9679705005886048E-4</v>
      </c>
      <c r="AE68" s="15">
        <v>6.0211642736948548E-4</v>
      </c>
      <c r="AF68" s="15">
        <v>4.4021686479309759E-4</v>
      </c>
      <c r="AG68" s="15">
        <v>4.8719305504645418E-4</v>
      </c>
      <c r="AH68" s="15">
        <v>1.2007987144248965E-3</v>
      </c>
      <c r="AI68" s="15">
        <v>4.8610895612227935E-4</v>
      </c>
      <c r="AJ68" s="15">
        <v>1.4477516942643237E-3</v>
      </c>
      <c r="AK68" s="15">
        <v>7.5545318210799503E-4</v>
      </c>
    </row>
    <row r="69" spans="1:37" x14ac:dyDescent="0.2">
      <c r="A69" s="11" t="s">
        <v>79</v>
      </c>
      <c r="B69" s="11" t="s">
        <v>564</v>
      </c>
      <c r="C69" s="11">
        <v>2012</v>
      </c>
      <c r="D69" s="12">
        <v>56156.893000000004</v>
      </c>
      <c r="E69" s="12">
        <v>113484.041</v>
      </c>
      <c r="F69" s="12">
        <v>127042.61800000002</v>
      </c>
      <c r="G69" s="12">
        <v>111979.94399999999</v>
      </c>
      <c r="H69" s="12">
        <v>115866.42300000001</v>
      </c>
      <c r="I69" s="12">
        <v>132333.603</v>
      </c>
      <c r="J69" s="12">
        <v>111943.48799999998</v>
      </c>
      <c r="K69" s="12">
        <v>130733.01499999998</v>
      </c>
      <c r="L69" s="12">
        <v>712650.11699999997</v>
      </c>
      <c r="M69" s="12">
        <f t="shared" si="1"/>
        <v>186889.908</v>
      </c>
      <c r="N69" s="13">
        <v>900131</v>
      </c>
      <c r="O69" s="14">
        <v>91</v>
      </c>
      <c r="P69" s="14">
        <v>50</v>
      </c>
      <c r="Q69" s="14">
        <v>48</v>
      </c>
      <c r="R69" s="14">
        <v>48</v>
      </c>
      <c r="S69" s="14">
        <v>47</v>
      </c>
      <c r="T69" s="14">
        <v>48</v>
      </c>
      <c r="U69" s="14">
        <v>48</v>
      </c>
      <c r="V69" s="14">
        <v>166</v>
      </c>
      <c r="W69" s="14">
        <v>53</v>
      </c>
      <c r="X69" s="14">
        <v>289</v>
      </c>
      <c r="Y69" s="14">
        <v>257</v>
      </c>
      <c r="Z69" s="14">
        <v>599</v>
      </c>
      <c r="AA69" s="15">
        <v>1.6204600208205961E-3</v>
      </c>
      <c r="AB69" s="16">
        <v>4.4059058489113903E-4</v>
      </c>
      <c r="AC69" s="15">
        <v>3.7782596703100051E-4</v>
      </c>
      <c r="AD69" s="15">
        <v>4.2864818721466771E-4</v>
      </c>
      <c r="AE69" s="15">
        <v>4.0563951818897519E-4</v>
      </c>
      <c r="AF69" s="15">
        <v>3.6271966387856904E-4</v>
      </c>
      <c r="AG69" s="15">
        <v>4.2878778263546699E-4</v>
      </c>
      <c r="AH69" s="15">
        <v>1.2697634182153607E-3</v>
      </c>
      <c r="AI69" s="15">
        <v>4.0552859405480182E-4</v>
      </c>
      <c r="AJ69" s="15">
        <v>1.3751411338915102E-3</v>
      </c>
      <c r="AK69" s="15">
        <v>6.6545869434560083E-4</v>
      </c>
    </row>
    <row r="70" spans="1:37" x14ac:dyDescent="0.2">
      <c r="A70" s="11" t="s">
        <v>80</v>
      </c>
      <c r="B70" s="11" t="s">
        <v>564</v>
      </c>
      <c r="C70" s="11">
        <v>2013</v>
      </c>
      <c r="D70" s="12">
        <v>56145.642</v>
      </c>
      <c r="E70" s="12">
        <v>113812.83</v>
      </c>
      <c r="F70" s="12">
        <v>127261.97</v>
      </c>
      <c r="G70" s="12">
        <v>114392.564</v>
      </c>
      <c r="H70" s="12">
        <v>113779.46400000001</v>
      </c>
      <c r="I70" s="12">
        <v>132610.28</v>
      </c>
      <c r="J70" s="12">
        <v>115009.85800000001</v>
      </c>
      <c r="K70" s="12">
        <v>135397.79</v>
      </c>
      <c r="L70" s="12">
        <v>716866.96600000001</v>
      </c>
      <c r="M70" s="12">
        <f t="shared" si="1"/>
        <v>191543.432</v>
      </c>
      <c r="N70" s="13">
        <v>908446</v>
      </c>
      <c r="O70" s="14">
        <v>119</v>
      </c>
      <c r="P70" s="14">
        <v>51</v>
      </c>
      <c r="Q70" s="14">
        <v>49</v>
      </c>
      <c r="R70" s="14">
        <v>39</v>
      </c>
      <c r="S70" s="14">
        <v>49</v>
      </c>
      <c r="T70" s="14">
        <v>74</v>
      </c>
      <c r="U70" s="14">
        <v>59</v>
      </c>
      <c r="V70" s="14">
        <v>165</v>
      </c>
      <c r="W70" s="14">
        <v>55</v>
      </c>
      <c r="X70" s="14">
        <v>321</v>
      </c>
      <c r="Y70" s="14">
        <v>284</v>
      </c>
      <c r="Z70" s="14">
        <v>660</v>
      </c>
      <c r="AA70" s="15">
        <v>2.119487742254332E-3</v>
      </c>
      <c r="AB70" s="16">
        <v>4.4810413729278148E-4</v>
      </c>
      <c r="AC70" s="15">
        <v>3.8503254350062314E-4</v>
      </c>
      <c r="AD70" s="15">
        <v>3.4093125144043455E-4</v>
      </c>
      <c r="AE70" s="15">
        <v>4.3065768001860158E-4</v>
      </c>
      <c r="AF70" s="15">
        <v>5.5802611984530912E-4</v>
      </c>
      <c r="AG70" s="15">
        <v>5.1299950305129494E-4</v>
      </c>
      <c r="AH70" s="15">
        <v>1.2186314119307265E-3</v>
      </c>
      <c r="AI70" s="15">
        <v>4.4778182734674928E-4</v>
      </c>
      <c r="AJ70" s="15">
        <v>1.4826924475280364E-3</v>
      </c>
      <c r="AK70" s="15">
        <v>7.2651539001767859E-4</v>
      </c>
    </row>
    <row r="71" spans="1:37" x14ac:dyDescent="0.2">
      <c r="A71" s="11" t="s">
        <v>81</v>
      </c>
      <c r="B71" s="11" t="s">
        <v>564</v>
      </c>
      <c r="C71" s="11">
        <v>2014</v>
      </c>
      <c r="D71" s="12">
        <v>55963.097000000002</v>
      </c>
      <c r="E71" s="12">
        <v>114168.27499999999</v>
      </c>
      <c r="F71" s="12">
        <v>126039.97400000002</v>
      </c>
      <c r="G71" s="12">
        <v>117064.497</v>
      </c>
      <c r="H71" s="12">
        <v>112274.973</v>
      </c>
      <c r="I71" s="12">
        <v>132012.74</v>
      </c>
      <c r="J71" s="12">
        <v>118516.83900000001</v>
      </c>
      <c r="K71" s="12">
        <v>141084.96999999997</v>
      </c>
      <c r="L71" s="12">
        <v>720077.29800000007</v>
      </c>
      <c r="M71" s="12">
        <f t="shared" si="1"/>
        <v>197048.06699999998</v>
      </c>
      <c r="N71" s="13">
        <v>917060</v>
      </c>
      <c r="O71" s="14">
        <v>115</v>
      </c>
      <c r="P71" s="14">
        <v>54</v>
      </c>
      <c r="Q71" s="14">
        <v>49</v>
      </c>
      <c r="R71" s="14">
        <v>57</v>
      </c>
      <c r="S71" s="14">
        <v>39</v>
      </c>
      <c r="T71" s="14">
        <v>63</v>
      </c>
      <c r="U71" s="14">
        <v>60</v>
      </c>
      <c r="V71" s="14">
        <v>183</v>
      </c>
      <c r="W71" s="14">
        <v>50</v>
      </c>
      <c r="X71" s="14">
        <v>322</v>
      </c>
      <c r="Y71" s="14">
        <v>298</v>
      </c>
      <c r="Z71" s="14">
        <v>670</v>
      </c>
      <c r="AA71" s="15">
        <v>2.0549255878387143E-3</v>
      </c>
      <c r="AB71" s="16">
        <v>4.7298603749596814E-4</v>
      </c>
      <c r="AC71" s="15">
        <v>3.8876555147496298E-4</v>
      </c>
      <c r="AD71" s="15">
        <v>4.8691107432853874E-4</v>
      </c>
      <c r="AE71" s="15">
        <v>3.4736147297937894E-4</v>
      </c>
      <c r="AF71" s="15">
        <v>4.772266676685902E-4</v>
      </c>
      <c r="AG71" s="15">
        <v>5.0625717413877358E-4</v>
      </c>
      <c r="AH71" s="15">
        <v>1.2970906823030124E-3</v>
      </c>
      <c r="AI71" s="15">
        <v>4.4717421434386058E-4</v>
      </c>
      <c r="AJ71" s="15">
        <v>1.5123213565956981E-3</v>
      </c>
      <c r="AK71" s="15">
        <v>7.3059559897934703E-4</v>
      </c>
    </row>
    <row r="72" spans="1:37" x14ac:dyDescent="0.2">
      <c r="A72" s="11" t="s">
        <v>82</v>
      </c>
      <c r="B72" s="11" t="s">
        <v>564</v>
      </c>
      <c r="C72" s="11">
        <v>2015</v>
      </c>
      <c r="D72" s="12">
        <v>55605.577000000005</v>
      </c>
      <c r="E72" s="12">
        <v>113673.158</v>
      </c>
      <c r="F72" s="12">
        <v>125757.539</v>
      </c>
      <c r="G72" s="12">
        <v>120033.74799999999</v>
      </c>
      <c r="H72" s="12">
        <v>111328.33799999999</v>
      </c>
      <c r="I72" s="12">
        <v>131079.57</v>
      </c>
      <c r="J72" s="12">
        <v>121253.851</v>
      </c>
      <c r="K72" s="12">
        <v>147549.38700000002</v>
      </c>
      <c r="L72" s="12">
        <v>723126.20399999991</v>
      </c>
      <c r="M72" s="12">
        <f t="shared" si="1"/>
        <v>203154.96400000004</v>
      </c>
      <c r="N72" s="13">
        <v>926454</v>
      </c>
      <c r="O72" s="14">
        <v>111</v>
      </c>
      <c r="P72" s="14">
        <v>55</v>
      </c>
      <c r="Q72" s="14">
        <v>48</v>
      </c>
      <c r="R72" s="14">
        <v>65</v>
      </c>
      <c r="S72" s="14">
        <v>75</v>
      </c>
      <c r="T72" s="14">
        <v>47</v>
      </c>
      <c r="U72" s="14">
        <v>44</v>
      </c>
      <c r="V72" s="14">
        <v>200</v>
      </c>
      <c r="W72" s="14">
        <v>47</v>
      </c>
      <c r="X72" s="14">
        <v>334</v>
      </c>
      <c r="Y72" s="14">
        <v>311</v>
      </c>
      <c r="Z72" s="14">
        <v>692</v>
      </c>
      <c r="AA72" s="15">
        <v>1.9962026470834028E-3</v>
      </c>
      <c r="AB72" s="16">
        <v>4.8384333617264335E-4</v>
      </c>
      <c r="AC72" s="15">
        <v>3.8168685855088176E-4</v>
      </c>
      <c r="AD72" s="15">
        <v>5.4151437477400111E-4</v>
      </c>
      <c r="AE72" s="15">
        <v>6.7368292159360188E-4</v>
      </c>
      <c r="AF72" s="15">
        <v>3.5856083446108341E-4</v>
      </c>
      <c r="AG72" s="15">
        <v>3.6287507272655614E-4</v>
      </c>
      <c r="AH72" s="15">
        <v>1.3554783524786856E-3</v>
      </c>
      <c r="AI72" s="15">
        <v>4.6188341419860929E-4</v>
      </c>
      <c r="AJ72" s="15">
        <v>1.5308510994592284E-3</v>
      </c>
      <c r="AK72" s="15">
        <v>7.4693400859621737E-4</v>
      </c>
    </row>
    <row r="73" spans="1:37" x14ac:dyDescent="0.2">
      <c r="A73" s="11" t="s">
        <v>83</v>
      </c>
      <c r="B73" s="11" t="s">
        <v>564</v>
      </c>
      <c r="C73" s="11">
        <v>2016</v>
      </c>
      <c r="D73" s="12">
        <v>55711.476000000002</v>
      </c>
      <c r="E73" s="12">
        <v>114488.31</v>
      </c>
      <c r="F73" s="12">
        <v>124332.12899999999</v>
      </c>
      <c r="G73" s="12">
        <v>122261.96699999999</v>
      </c>
      <c r="H73" s="12">
        <v>110395.70699999999</v>
      </c>
      <c r="I73" s="12">
        <v>129752.73000000001</v>
      </c>
      <c r="J73" s="12">
        <v>124605.88800000001</v>
      </c>
      <c r="K73" s="12">
        <v>153659.03999999998</v>
      </c>
      <c r="L73" s="12">
        <v>725836.73100000003</v>
      </c>
      <c r="M73" s="12">
        <f t="shared" si="1"/>
        <v>209370.51599999997</v>
      </c>
      <c r="N73" s="13">
        <v>934695</v>
      </c>
      <c r="O73" s="14">
        <v>130</v>
      </c>
      <c r="P73" s="14">
        <v>67</v>
      </c>
      <c r="Q73" s="14">
        <v>60</v>
      </c>
      <c r="R73" s="14">
        <v>48</v>
      </c>
      <c r="S73" s="14">
        <v>61</v>
      </c>
      <c r="T73" s="14">
        <v>49</v>
      </c>
      <c r="U73" s="14">
        <v>57</v>
      </c>
      <c r="V73" s="14">
        <v>188</v>
      </c>
      <c r="W73" s="14">
        <v>66</v>
      </c>
      <c r="X73" s="14">
        <v>342</v>
      </c>
      <c r="Y73" s="14">
        <v>318</v>
      </c>
      <c r="Z73" s="14">
        <v>726</v>
      </c>
      <c r="AA73" s="15">
        <v>2.3334510110627833E-3</v>
      </c>
      <c r="AB73" s="16">
        <v>5.8521258633305003E-4</v>
      </c>
      <c r="AC73" s="15">
        <v>4.8257840095378732E-4</v>
      </c>
      <c r="AD73" s="15">
        <v>3.9259960540304414E-4</v>
      </c>
      <c r="AE73" s="15">
        <v>5.5255771857142964E-4</v>
      </c>
      <c r="AF73" s="15">
        <v>3.7764137987693976E-4</v>
      </c>
      <c r="AG73" s="15">
        <v>4.5744226789668234E-4</v>
      </c>
      <c r="AH73" s="15">
        <v>1.2234880551121499E-3</v>
      </c>
      <c r="AI73" s="15">
        <v>4.7118034317279538E-4</v>
      </c>
      <c r="AJ73" s="15">
        <v>1.5188384977758761E-3</v>
      </c>
      <c r="AK73" s="15">
        <v>7.767239580825831E-4</v>
      </c>
    </row>
    <row r="74" spans="1:37" x14ac:dyDescent="0.2">
      <c r="A74" s="11" t="s">
        <v>84</v>
      </c>
      <c r="B74" s="11" t="s">
        <v>564</v>
      </c>
      <c r="C74" s="11">
        <v>2017</v>
      </c>
      <c r="D74" s="12">
        <v>55282</v>
      </c>
      <c r="E74" s="12">
        <v>114024</v>
      </c>
      <c r="F74" s="12">
        <v>122886</v>
      </c>
      <c r="G74" s="12">
        <v>125241</v>
      </c>
      <c r="H74" s="12">
        <v>110313</v>
      </c>
      <c r="I74" s="12">
        <v>128392</v>
      </c>
      <c r="J74" s="12">
        <v>127029</v>
      </c>
      <c r="K74" s="12">
        <v>160565</v>
      </c>
      <c r="L74" s="12">
        <v>727885</v>
      </c>
      <c r="M74" s="12">
        <f t="shared" si="1"/>
        <v>215847</v>
      </c>
      <c r="N74" s="13">
        <v>943732</v>
      </c>
      <c r="O74" s="14">
        <v>127</v>
      </c>
      <c r="P74" s="14">
        <v>50</v>
      </c>
      <c r="Q74" s="14">
        <v>46</v>
      </c>
      <c r="R74" s="14">
        <v>38</v>
      </c>
      <c r="S74" s="14">
        <v>53</v>
      </c>
      <c r="T74" s="14">
        <v>57</v>
      </c>
      <c r="U74" s="14">
        <v>59</v>
      </c>
      <c r="V74" s="14">
        <v>154</v>
      </c>
      <c r="W74" s="14">
        <v>38</v>
      </c>
      <c r="X74" s="14">
        <v>303</v>
      </c>
      <c r="Y74" s="14">
        <v>281</v>
      </c>
      <c r="Z74" s="14">
        <v>622</v>
      </c>
      <c r="AA74" s="15">
        <v>2.2973119641112841E-3</v>
      </c>
      <c r="AB74" s="16">
        <v>4.3850417455974181E-4</v>
      </c>
      <c r="AC74" s="15">
        <v>3.7433068046807612E-4</v>
      </c>
      <c r="AD74" s="15">
        <v>3.0341501584944228E-4</v>
      </c>
      <c r="AE74" s="15">
        <v>4.8045108010841877E-4</v>
      </c>
      <c r="AF74" s="15">
        <v>4.4395289426132467E-4</v>
      </c>
      <c r="AG74" s="15">
        <v>4.6446087113966104E-4</v>
      </c>
      <c r="AH74" s="15">
        <v>9.5911313175349542E-4</v>
      </c>
      <c r="AI74" s="15">
        <v>4.1627454886417498E-4</v>
      </c>
      <c r="AJ74" s="15">
        <v>1.3018480683076438E-3</v>
      </c>
      <c r="AK74" s="15">
        <v>6.5908541831791233E-4</v>
      </c>
    </row>
    <row r="75" spans="1:37" x14ac:dyDescent="0.2">
      <c r="A75" s="11" t="s">
        <v>85</v>
      </c>
      <c r="B75" s="11" t="s">
        <v>565</v>
      </c>
      <c r="C75" s="11">
        <v>2009</v>
      </c>
      <c r="D75" s="12">
        <v>35894.413</v>
      </c>
      <c r="E75" s="12">
        <v>59431.733</v>
      </c>
      <c r="F75" s="12">
        <v>89441.815999999992</v>
      </c>
      <c r="G75" s="12">
        <v>105917.94</v>
      </c>
      <c r="H75" s="12">
        <v>86499.650999999998</v>
      </c>
      <c r="I75" s="12">
        <v>78261.589000000007</v>
      </c>
      <c r="J75" s="12">
        <v>64139.197</v>
      </c>
      <c r="K75" s="12">
        <v>70023.527000000002</v>
      </c>
      <c r="L75" s="12">
        <v>483691.92600000004</v>
      </c>
      <c r="M75" s="12">
        <f t="shared" si="1"/>
        <v>105917.94</v>
      </c>
      <c r="N75" s="13">
        <v>588433</v>
      </c>
      <c r="O75" s="14">
        <v>107</v>
      </c>
      <c r="P75" s="14">
        <v>79</v>
      </c>
      <c r="Q75" s="14">
        <v>41</v>
      </c>
      <c r="R75" s="14">
        <v>68</v>
      </c>
      <c r="S75" s="14">
        <v>63</v>
      </c>
      <c r="T75" s="14">
        <v>55</v>
      </c>
      <c r="U75" s="14">
        <v>43</v>
      </c>
      <c r="V75" s="14">
        <v>144</v>
      </c>
      <c r="W75" s="14">
        <v>53</v>
      </c>
      <c r="X75" s="14">
        <v>349</v>
      </c>
      <c r="Y75" s="14">
        <v>251</v>
      </c>
      <c r="Z75" s="14">
        <v>653</v>
      </c>
      <c r="AA75" s="15">
        <v>2.9809653106738364E-3</v>
      </c>
      <c r="AB75" s="16">
        <v>1.3292562072857611E-3</v>
      </c>
      <c r="AC75" s="15">
        <v>4.5839856382164697E-4</v>
      </c>
      <c r="AD75" s="15">
        <v>6.4200644385644203E-4</v>
      </c>
      <c r="AE75" s="15">
        <v>7.2832663798840067E-4</v>
      </c>
      <c r="AF75" s="15">
        <v>7.0277131735722864E-4</v>
      </c>
      <c r="AG75" s="15">
        <v>6.7041687472326784E-4</v>
      </c>
      <c r="AH75" s="15">
        <v>2.0564516837319547E-3</v>
      </c>
      <c r="AI75" s="15">
        <v>7.215336482585818E-4</v>
      </c>
      <c r="AJ75" s="15">
        <v>2.3697590795289259E-3</v>
      </c>
      <c r="AK75" s="15">
        <v>1.1097270207483265E-3</v>
      </c>
    </row>
    <row r="76" spans="1:37" x14ac:dyDescent="0.2">
      <c r="A76" s="11" t="s">
        <v>86</v>
      </c>
      <c r="B76" s="11" t="s">
        <v>565</v>
      </c>
      <c r="C76" s="11">
        <v>2010</v>
      </c>
      <c r="D76" s="12">
        <v>32142</v>
      </c>
      <c r="E76" s="12">
        <v>53180.4</v>
      </c>
      <c r="F76" s="12">
        <v>99932.4</v>
      </c>
      <c r="G76" s="12">
        <v>113958</v>
      </c>
      <c r="H76" s="12">
        <v>81816</v>
      </c>
      <c r="I76" s="12">
        <v>75387.600000000006</v>
      </c>
      <c r="J76" s="12">
        <v>61946.399999999994</v>
      </c>
      <c r="K76" s="12">
        <v>67206</v>
      </c>
      <c r="L76" s="12">
        <v>486220.80000000005</v>
      </c>
      <c r="M76" s="12">
        <f t="shared" si="1"/>
        <v>99348</v>
      </c>
      <c r="N76" s="13">
        <v>584400</v>
      </c>
      <c r="O76" s="14">
        <v>100</v>
      </c>
      <c r="P76" s="14">
        <v>72</v>
      </c>
      <c r="Q76" s="14">
        <v>40</v>
      </c>
      <c r="R76" s="14">
        <v>47</v>
      </c>
      <c r="S76" s="14">
        <v>64</v>
      </c>
      <c r="T76" s="14">
        <v>53</v>
      </c>
      <c r="U76" s="14">
        <v>42</v>
      </c>
      <c r="V76" s="14">
        <v>167</v>
      </c>
      <c r="W76" s="14">
        <v>38</v>
      </c>
      <c r="X76" s="14">
        <v>318</v>
      </c>
      <c r="Y76" s="14">
        <v>267</v>
      </c>
      <c r="Z76" s="14">
        <v>623</v>
      </c>
      <c r="AA76" s="15">
        <v>3.1111940762864787E-3</v>
      </c>
      <c r="AB76" s="16">
        <v>1.353882257373017E-3</v>
      </c>
      <c r="AC76" s="15">
        <v>4.0027058291404992E-4</v>
      </c>
      <c r="AD76" s="15">
        <v>4.1243265062566913E-4</v>
      </c>
      <c r="AE76" s="15">
        <v>7.822430820377432E-4</v>
      </c>
      <c r="AF76" s="15">
        <v>7.0303339010659572E-4</v>
      </c>
      <c r="AG76" s="15">
        <v>6.780055015303553E-4</v>
      </c>
      <c r="AH76" s="15">
        <v>2.4848971817992443E-3</v>
      </c>
      <c r="AI76" s="15">
        <v>6.5402385089243398E-4</v>
      </c>
      <c r="AJ76" s="15">
        <v>2.687522647662761E-3</v>
      </c>
      <c r="AK76" s="15">
        <v>1.0660506502395619E-3</v>
      </c>
    </row>
    <row r="77" spans="1:37" x14ac:dyDescent="0.2">
      <c r="A77" s="11" t="s">
        <v>87</v>
      </c>
      <c r="B77" s="11" t="s">
        <v>565</v>
      </c>
      <c r="C77" s="11">
        <v>2011</v>
      </c>
      <c r="D77" s="12">
        <v>33261.480000000003</v>
      </c>
      <c r="E77" s="12">
        <v>52268.04</v>
      </c>
      <c r="F77" s="12">
        <v>100972.35</v>
      </c>
      <c r="G77" s="12">
        <v>119384.955</v>
      </c>
      <c r="H77" s="12">
        <v>81965.790000000008</v>
      </c>
      <c r="I77" s="12">
        <v>75432.285000000003</v>
      </c>
      <c r="J77" s="12">
        <v>63553.184999999998</v>
      </c>
      <c r="K77" s="12">
        <v>67116.915000000008</v>
      </c>
      <c r="L77" s="12">
        <v>493576.60500000004</v>
      </c>
      <c r="M77" s="12">
        <f t="shared" si="1"/>
        <v>100378.39500000002</v>
      </c>
      <c r="N77" s="13">
        <v>593955</v>
      </c>
      <c r="O77" s="14">
        <v>87</v>
      </c>
      <c r="P77" s="14">
        <v>57</v>
      </c>
      <c r="Q77" s="14">
        <v>74</v>
      </c>
      <c r="R77" s="14">
        <v>49</v>
      </c>
      <c r="S77" s="14">
        <v>50</v>
      </c>
      <c r="T77" s="14">
        <v>60</v>
      </c>
      <c r="U77" s="14">
        <v>49</v>
      </c>
      <c r="V77" s="14">
        <v>176</v>
      </c>
      <c r="W77" s="14">
        <v>38</v>
      </c>
      <c r="X77" s="14">
        <v>339</v>
      </c>
      <c r="Y77" s="14">
        <v>263</v>
      </c>
      <c r="Z77" s="14">
        <v>640</v>
      </c>
      <c r="AA77" s="15">
        <v>2.6156382698544981E-3</v>
      </c>
      <c r="AB77" s="16">
        <v>1.0905325701901199E-3</v>
      </c>
      <c r="AC77" s="15">
        <v>7.3287390062725093E-4</v>
      </c>
      <c r="AD77" s="15">
        <v>4.1043697675305905E-4</v>
      </c>
      <c r="AE77" s="15">
        <v>6.1001059100388095E-4</v>
      </c>
      <c r="AF77" s="15">
        <v>7.9541538480506059E-4</v>
      </c>
      <c r="AG77" s="15">
        <v>7.7100777876041931E-4</v>
      </c>
      <c r="AH77" s="15">
        <v>2.6222897759827007E-3</v>
      </c>
      <c r="AI77" s="15">
        <v>6.8682347697577759E-4</v>
      </c>
      <c r="AJ77" s="15">
        <v>2.6200857266147756E-3</v>
      </c>
      <c r="AK77" s="15">
        <v>1.0775227079492555E-3</v>
      </c>
    </row>
    <row r="78" spans="1:37" x14ac:dyDescent="0.2">
      <c r="A78" s="11" t="s">
        <v>88</v>
      </c>
      <c r="B78" s="11" t="s">
        <v>565</v>
      </c>
      <c r="C78" s="11">
        <v>2012</v>
      </c>
      <c r="D78" s="12">
        <v>34528.262999999999</v>
      </c>
      <c r="E78" s="12">
        <v>52095.274000000005</v>
      </c>
      <c r="F78" s="12">
        <v>101161.753</v>
      </c>
      <c r="G78" s="12">
        <v>125392.113</v>
      </c>
      <c r="H78" s="12">
        <v>82383.224000000002</v>
      </c>
      <c r="I78" s="12">
        <v>75114.116000000009</v>
      </c>
      <c r="J78" s="12">
        <v>64816.213000000003</v>
      </c>
      <c r="K78" s="12">
        <v>69662.285000000003</v>
      </c>
      <c r="L78" s="12">
        <v>500962.69299999997</v>
      </c>
      <c r="M78" s="12">
        <f t="shared" si="1"/>
        <v>104190.54800000001</v>
      </c>
      <c r="N78" s="13">
        <v>605759</v>
      </c>
      <c r="O78" s="14">
        <v>120</v>
      </c>
      <c r="P78" s="14">
        <v>35</v>
      </c>
      <c r="Q78" s="14">
        <v>58</v>
      </c>
      <c r="R78" s="14">
        <v>52</v>
      </c>
      <c r="S78" s="14">
        <v>46</v>
      </c>
      <c r="T78" s="14">
        <v>34</v>
      </c>
      <c r="U78" s="14">
        <v>59</v>
      </c>
      <c r="V78" s="14">
        <v>147</v>
      </c>
      <c r="W78" s="14">
        <v>53</v>
      </c>
      <c r="X78" s="14">
        <v>284</v>
      </c>
      <c r="Y78" s="14">
        <v>267</v>
      </c>
      <c r="Z78" s="14">
        <v>604</v>
      </c>
      <c r="AA78" s="15">
        <v>3.4754137501790926E-3</v>
      </c>
      <c r="AB78" s="16">
        <v>6.7184597205496984E-4</v>
      </c>
      <c r="AC78" s="15">
        <v>5.733392144756527E-4</v>
      </c>
      <c r="AD78" s="15">
        <v>4.1469912864455837E-4</v>
      </c>
      <c r="AE78" s="15">
        <v>5.5836610618686152E-4</v>
      </c>
      <c r="AF78" s="15">
        <v>4.5264461343058333E-4</v>
      </c>
      <c r="AG78" s="15">
        <v>9.1026607802587901E-4</v>
      </c>
      <c r="AH78" s="15">
        <v>2.1101805661413488E-3</v>
      </c>
      <c r="AI78" s="15">
        <v>5.6690848234481207E-4</v>
      </c>
      <c r="AJ78" s="15">
        <v>2.5626124934096705E-3</v>
      </c>
      <c r="AK78" s="15">
        <v>9.9709620492638169E-4</v>
      </c>
    </row>
    <row r="79" spans="1:37" x14ac:dyDescent="0.2">
      <c r="A79" s="11" t="s">
        <v>89</v>
      </c>
      <c r="B79" s="11" t="s">
        <v>565</v>
      </c>
      <c r="C79" s="11">
        <v>2013</v>
      </c>
      <c r="D79" s="12">
        <v>36542.889000000003</v>
      </c>
      <c r="E79" s="12">
        <v>52027.164000000004</v>
      </c>
      <c r="F79" s="12">
        <v>99718.731</v>
      </c>
      <c r="G79" s="12">
        <v>133164.76500000001</v>
      </c>
      <c r="H79" s="12">
        <v>84234.456000000006</v>
      </c>
      <c r="I79" s="12">
        <v>76182.633000000002</v>
      </c>
      <c r="J79" s="12">
        <v>65653.326000000001</v>
      </c>
      <c r="K79" s="12">
        <v>69988.922999999995</v>
      </c>
      <c r="L79" s="12">
        <v>510981.07500000007</v>
      </c>
      <c r="M79" s="12">
        <f t="shared" si="1"/>
        <v>106531.81200000001</v>
      </c>
      <c r="N79" s="13">
        <v>619371</v>
      </c>
      <c r="O79" s="14">
        <v>97</v>
      </c>
      <c r="P79" s="14">
        <v>71</v>
      </c>
      <c r="Q79" s="14">
        <v>63</v>
      </c>
      <c r="R79" s="14">
        <v>69</v>
      </c>
      <c r="S79" s="14">
        <v>72</v>
      </c>
      <c r="T79" s="14">
        <v>63</v>
      </c>
      <c r="U79" s="14">
        <v>60</v>
      </c>
      <c r="V79" s="14">
        <v>127</v>
      </c>
      <c r="W79" s="14">
        <v>55</v>
      </c>
      <c r="X79" s="14">
        <v>398</v>
      </c>
      <c r="Y79" s="14">
        <v>224</v>
      </c>
      <c r="Z79" s="14">
        <v>677</v>
      </c>
      <c r="AA79" s="15">
        <v>2.6544151996302206E-3</v>
      </c>
      <c r="AB79" s="16">
        <v>1.3646717318668378E-3</v>
      </c>
      <c r="AC79" s="15">
        <v>6.317769928299629E-4</v>
      </c>
      <c r="AD79" s="15">
        <v>5.1815508404193852E-4</v>
      </c>
      <c r="AE79" s="15">
        <v>8.547571079464204E-4</v>
      </c>
      <c r="AF79" s="15">
        <v>8.2696012882621159E-4</v>
      </c>
      <c r="AG79" s="15">
        <v>9.1389124748988341E-4</v>
      </c>
      <c r="AH79" s="15">
        <v>1.8145728574791757E-3</v>
      </c>
      <c r="AI79" s="15">
        <v>7.7889381715360001E-4</v>
      </c>
      <c r="AJ79" s="15">
        <v>2.1026583120542434E-3</v>
      </c>
      <c r="AK79" s="15">
        <v>1.0930443950394836E-3</v>
      </c>
    </row>
    <row r="80" spans="1:37" x14ac:dyDescent="0.2">
      <c r="A80" s="11" t="s">
        <v>90</v>
      </c>
      <c r="B80" s="11" t="s">
        <v>565</v>
      </c>
      <c r="C80" s="11">
        <v>2014</v>
      </c>
      <c r="D80" s="12">
        <v>38657.896000000001</v>
      </c>
      <c r="E80" s="12">
        <v>53233.824000000001</v>
      </c>
      <c r="F80" s="12">
        <v>98862.815999999992</v>
      </c>
      <c r="G80" s="12">
        <v>140055.65600000002</v>
      </c>
      <c r="H80" s="12">
        <v>87455.567999999999</v>
      </c>
      <c r="I80" s="12">
        <v>76048.320000000007</v>
      </c>
      <c r="J80" s="12">
        <v>67809.752000000008</v>
      </c>
      <c r="K80" s="12">
        <v>71612.168000000005</v>
      </c>
      <c r="L80" s="12">
        <v>523465.93599999999</v>
      </c>
      <c r="M80" s="12">
        <f t="shared" si="1"/>
        <v>110270.06400000001</v>
      </c>
      <c r="N80" s="13">
        <v>633736</v>
      </c>
      <c r="O80" s="14">
        <v>110</v>
      </c>
      <c r="P80" s="14">
        <v>61</v>
      </c>
      <c r="Q80" s="14">
        <v>47</v>
      </c>
      <c r="R80" s="14">
        <v>54</v>
      </c>
      <c r="S80" s="14">
        <v>59</v>
      </c>
      <c r="T80" s="14">
        <v>52</v>
      </c>
      <c r="U80" s="14">
        <v>46</v>
      </c>
      <c r="V80" s="14">
        <v>185</v>
      </c>
      <c r="W80" s="14">
        <v>55</v>
      </c>
      <c r="X80" s="14">
        <v>319</v>
      </c>
      <c r="Y80" s="14">
        <v>295</v>
      </c>
      <c r="Z80" s="14">
        <v>669</v>
      </c>
      <c r="AA80" s="15">
        <v>2.8454730179831825E-3</v>
      </c>
      <c r="AB80" s="16">
        <v>1.1458879978263443E-3</v>
      </c>
      <c r="AC80" s="15">
        <v>4.7540624373879867E-4</v>
      </c>
      <c r="AD80" s="15">
        <v>3.8556100868928847E-4</v>
      </c>
      <c r="AE80" s="15">
        <v>6.7462828667466895E-4</v>
      </c>
      <c r="AF80" s="15">
        <v>6.8377578886686774E-4</v>
      </c>
      <c r="AG80" s="15">
        <v>6.7836850369250713E-4</v>
      </c>
      <c r="AH80" s="15">
        <v>2.5833598558278529E-3</v>
      </c>
      <c r="AI80" s="15">
        <v>6.0939972988041766E-4</v>
      </c>
      <c r="AJ80" s="15">
        <v>2.6752501023305834E-3</v>
      </c>
      <c r="AK80" s="15">
        <v>1.0556446217352335E-3</v>
      </c>
    </row>
    <row r="81" spans="1:37" x14ac:dyDescent="0.2">
      <c r="A81" s="11" t="s">
        <v>91</v>
      </c>
      <c r="B81" s="11" t="s">
        <v>565</v>
      </c>
      <c r="C81" s="11">
        <v>2015</v>
      </c>
      <c r="D81" s="12">
        <v>40144.008000000002</v>
      </c>
      <c r="E81" s="12">
        <v>55036.14</v>
      </c>
      <c r="F81" s="12">
        <v>97770.084000000003</v>
      </c>
      <c r="G81" s="12">
        <v>145036.41600000003</v>
      </c>
      <c r="H81" s="12">
        <v>90000.276000000013</v>
      </c>
      <c r="I81" s="12">
        <v>77050.59599999999</v>
      </c>
      <c r="J81" s="12">
        <v>68633.304000000004</v>
      </c>
      <c r="K81" s="12">
        <v>73813.175999999992</v>
      </c>
      <c r="L81" s="12">
        <v>533526.81599999999</v>
      </c>
      <c r="M81" s="12">
        <f t="shared" si="1"/>
        <v>113957.18399999999</v>
      </c>
      <c r="N81" s="13">
        <v>647484</v>
      </c>
      <c r="O81" s="14">
        <v>108</v>
      </c>
      <c r="P81" s="14">
        <v>54</v>
      </c>
      <c r="Q81" s="14">
        <v>67</v>
      </c>
      <c r="R81" s="14">
        <v>60</v>
      </c>
      <c r="S81" s="14">
        <v>58</v>
      </c>
      <c r="T81" s="14">
        <v>56</v>
      </c>
      <c r="U81" s="14">
        <v>51</v>
      </c>
      <c r="V81" s="14">
        <v>150</v>
      </c>
      <c r="W81" s="14">
        <v>42</v>
      </c>
      <c r="X81" s="14">
        <v>346</v>
      </c>
      <c r="Y81" s="14">
        <v>258</v>
      </c>
      <c r="Z81" s="14">
        <v>646</v>
      </c>
      <c r="AA81" s="15">
        <v>2.6903143303478815E-3</v>
      </c>
      <c r="AB81" s="16">
        <v>9.8117346165628623E-4</v>
      </c>
      <c r="AC81" s="15">
        <v>6.8528119501257666E-4</v>
      </c>
      <c r="AD81" s="15">
        <v>4.13689207543573E-4</v>
      </c>
      <c r="AE81" s="15">
        <v>6.4444246815420871E-4</v>
      </c>
      <c r="AF81" s="15">
        <v>7.2679515678243428E-4</v>
      </c>
      <c r="AG81" s="15">
        <v>7.4307948222921045E-4</v>
      </c>
      <c r="AH81" s="15">
        <v>2.032157510740359E-3</v>
      </c>
      <c r="AI81" s="15">
        <v>6.4851473182558829E-4</v>
      </c>
      <c r="AJ81" s="15">
        <v>2.2640082085566456E-3</v>
      </c>
      <c r="AK81" s="15">
        <v>9.9770805147308657E-4</v>
      </c>
    </row>
    <row r="82" spans="1:37" x14ac:dyDescent="0.2">
      <c r="A82" s="11" t="s">
        <v>92</v>
      </c>
      <c r="B82" s="11" t="s">
        <v>565</v>
      </c>
      <c r="C82" s="11">
        <v>2016</v>
      </c>
      <c r="D82" s="12">
        <v>42176.576000000001</v>
      </c>
      <c r="E82" s="12">
        <v>57333.782999999996</v>
      </c>
      <c r="F82" s="12">
        <v>96874.323000000004</v>
      </c>
      <c r="G82" s="12">
        <v>149595.04300000001</v>
      </c>
      <c r="H82" s="12">
        <v>92920.269</v>
      </c>
      <c r="I82" s="12">
        <v>77104.053</v>
      </c>
      <c r="J82" s="12">
        <v>69195.945000000007</v>
      </c>
      <c r="K82" s="12">
        <v>75127.025999999998</v>
      </c>
      <c r="L82" s="12">
        <v>543023.41599999997</v>
      </c>
      <c r="M82" s="12">
        <f t="shared" si="1"/>
        <v>117303.602</v>
      </c>
      <c r="N82" s="13">
        <v>659009</v>
      </c>
      <c r="O82" s="14">
        <v>105</v>
      </c>
      <c r="P82" s="14">
        <v>37</v>
      </c>
      <c r="Q82" s="14">
        <v>53</v>
      </c>
      <c r="R82" s="14">
        <v>72</v>
      </c>
      <c r="S82" s="14">
        <v>50</v>
      </c>
      <c r="T82" s="14">
        <v>55</v>
      </c>
      <c r="U82" s="14">
        <v>69</v>
      </c>
      <c r="V82" s="14">
        <v>155</v>
      </c>
      <c r="W82" s="14">
        <v>42</v>
      </c>
      <c r="X82" s="14">
        <v>336</v>
      </c>
      <c r="Y82" s="14">
        <v>260</v>
      </c>
      <c r="Z82" s="14">
        <v>638</v>
      </c>
      <c r="AA82" s="15">
        <v>2.4895335268562339E-3</v>
      </c>
      <c r="AB82" s="16">
        <v>6.4534377576306104E-4</v>
      </c>
      <c r="AC82" s="15">
        <v>5.4710059754430485E-4</v>
      </c>
      <c r="AD82" s="15">
        <v>4.8129937032739779E-4</v>
      </c>
      <c r="AE82" s="15">
        <v>5.3809573022221878E-4</v>
      </c>
      <c r="AF82" s="15">
        <v>7.1332177570483874E-4</v>
      </c>
      <c r="AG82" s="15">
        <v>9.9716825892037439E-4</v>
      </c>
      <c r="AH82" s="15">
        <v>2.0631723129836128E-3</v>
      </c>
      <c r="AI82" s="15">
        <v>6.1875784745164656E-4</v>
      </c>
      <c r="AJ82" s="15">
        <v>2.2164707269602857E-3</v>
      </c>
      <c r="AK82" s="15">
        <v>9.6812031398660716E-4</v>
      </c>
    </row>
    <row r="83" spans="1:37" x14ac:dyDescent="0.2">
      <c r="A83" s="11" t="s">
        <v>93</v>
      </c>
      <c r="B83" s="11" t="s">
        <v>565</v>
      </c>
      <c r="C83" s="11">
        <v>2017</v>
      </c>
      <c r="D83" s="12">
        <v>43607</v>
      </c>
      <c r="E83" s="12">
        <v>58900</v>
      </c>
      <c r="F83" s="12">
        <v>92041</v>
      </c>
      <c r="G83" s="12">
        <v>156390</v>
      </c>
      <c r="H83" s="12">
        <v>95604</v>
      </c>
      <c r="I83" s="12">
        <v>76580</v>
      </c>
      <c r="J83" s="12">
        <v>69500</v>
      </c>
      <c r="K83" s="12">
        <v>79769</v>
      </c>
      <c r="L83" s="12">
        <v>549015</v>
      </c>
      <c r="M83" s="12">
        <f t="shared" si="1"/>
        <v>123376</v>
      </c>
      <c r="N83" s="13">
        <v>672391</v>
      </c>
      <c r="O83" s="14">
        <v>119</v>
      </c>
      <c r="P83" s="14">
        <v>61</v>
      </c>
      <c r="Q83" s="14">
        <v>60</v>
      </c>
      <c r="R83" s="14">
        <v>46</v>
      </c>
      <c r="S83" s="14">
        <v>39</v>
      </c>
      <c r="T83" s="14">
        <v>52</v>
      </c>
      <c r="U83" s="14">
        <v>51</v>
      </c>
      <c r="V83" s="14">
        <v>159</v>
      </c>
      <c r="W83" s="14">
        <v>70</v>
      </c>
      <c r="X83" s="14">
        <v>309</v>
      </c>
      <c r="Y83" s="14">
        <v>278</v>
      </c>
      <c r="Z83" s="14">
        <v>657</v>
      </c>
      <c r="AA83" s="15">
        <v>2.7289196688605041E-3</v>
      </c>
      <c r="AB83" s="16">
        <v>1.035653650254669E-3</v>
      </c>
      <c r="AC83" s="15">
        <v>6.5188339978922431E-4</v>
      </c>
      <c r="AD83" s="15">
        <v>2.9413645373745122E-4</v>
      </c>
      <c r="AE83" s="15">
        <v>4.0793272248023098E-4</v>
      </c>
      <c r="AF83" s="15">
        <v>6.7902846696265347E-4</v>
      </c>
      <c r="AG83" s="15">
        <v>7.3381294964028777E-4</v>
      </c>
      <c r="AH83" s="15">
        <v>1.9932555253293887E-3</v>
      </c>
      <c r="AI83" s="15">
        <v>5.6282615229092097E-4</v>
      </c>
      <c r="AJ83" s="15">
        <v>2.2532745428608483E-3</v>
      </c>
      <c r="AK83" s="15">
        <v>9.7711004460202477E-4</v>
      </c>
    </row>
    <row r="84" spans="1:37" x14ac:dyDescent="0.2">
      <c r="A84" s="11" t="s">
        <v>94</v>
      </c>
      <c r="B84" s="11" t="s">
        <v>566</v>
      </c>
      <c r="C84" s="11">
        <v>2009</v>
      </c>
      <c r="D84" s="12">
        <v>1145650.9979999999</v>
      </c>
      <c r="E84" s="12">
        <v>2200526.0930000003</v>
      </c>
      <c r="F84" s="12">
        <v>2347623.716</v>
      </c>
      <c r="G84" s="12">
        <v>2290188.2549999999</v>
      </c>
      <c r="H84" s="12">
        <v>2518290.550999999</v>
      </c>
      <c r="I84" s="12">
        <v>2560323.9870000007</v>
      </c>
      <c r="J84" s="12">
        <v>2092147.9109999994</v>
      </c>
      <c r="K84" s="12">
        <v>3071464.9319999991</v>
      </c>
      <c r="L84" s="12">
        <v>14009100.512999997</v>
      </c>
      <c r="M84" s="12">
        <f t="shared" si="1"/>
        <v>4217115.9299999988</v>
      </c>
      <c r="N84" s="13">
        <v>18222420</v>
      </c>
      <c r="O84" s="14">
        <v>114</v>
      </c>
      <c r="P84" s="14">
        <v>172</v>
      </c>
      <c r="Q84" s="14">
        <v>48</v>
      </c>
      <c r="R84" s="14">
        <v>68</v>
      </c>
      <c r="S84" s="14">
        <v>72</v>
      </c>
      <c r="T84" s="14">
        <v>52</v>
      </c>
      <c r="U84" s="14">
        <v>201</v>
      </c>
      <c r="V84" s="14">
        <v>1861</v>
      </c>
      <c r="W84" s="14">
        <v>41</v>
      </c>
      <c r="X84" s="14">
        <v>613</v>
      </c>
      <c r="Y84" s="14">
        <v>1975</v>
      </c>
      <c r="Z84" s="14">
        <v>2629</v>
      </c>
      <c r="AA84" s="15">
        <v>9.9506743501304935E-5</v>
      </c>
      <c r="AB84" s="16">
        <v>7.8163126784609304E-5</v>
      </c>
      <c r="AC84" s="15">
        <v>2.0446206805997353E-5</v>
      </c>
      <c r="AD84" s="15">
        <v>2.9691882250963689E-5</v>
      </c>
      <c r="AE84" s="15">
        <v>2.8590823235789534E-5</v>
      </c>
      <c r="AF84" s="15">
        <v>2.0309929627667856E-5</v>
      </c>
      <c r="AG84" s="15">
        <v>9.6073513226857158E-5</v>
      </c>
      <c r="AH84" s="15">
        <v>6.0589980390503794E-4</v>
      </c>
      <c r="AI84" s="15">
        <v>4.3757270456526147E-5</v>
      </c>
      <c r="AJ84" s="15">
        <v>4.6832954862590189E-4</v>
      </c>
      <c r="AK84" s="15">
        <v>1.4427282435593077E-4</v>
      </c>
    </row>
    <row r="85" spans="1:37" x14ac:dyDescent="0.2">
      <c r="A85" s="11" t="s">
        <v>95</v>
      </c>
      <c r="B85" s="11" t="s">
        <v>566</v>
      </c>
      <c r="C85" s="11">
        <v>2010</v>
      </c>
      <c r="D85" s="12">
        <v>1080836.835</v>
      </c>
      <c r="E85" s="12">
        <v>2202076.4870000007</v>
      </c>
      <c r="F85" s="12">
        <v>2439215.9299999992</v>
      </c>
      <c r="G85" s="12">
        <v>2247327.1740000006</v>
      </c>
      <c r="H85" s="12">
        <v>2505383.6539999996</v>
      </c>
      <c r="I85" s="12">
        <v>2664807.1129999999</v>
      </c>
      <c r="J85" s="12">
        <v>2222828.6969999997</v>
      </c>
      <c r="K85" s="12">
        <v>3132222.9640000006</v>
      </c>
      <c r="L85" s="12">
        <v>14281639.055</v>
      </c>
      <c r="M85" s="12">
        <f t="shared" si="1"/>
        <v>4213059.7990000006</v>
      </c>
      <c r="N85" s="13">
        <v>18500150</v>
      </c>
      <c r="O85" s="14">
        <v>109</v>
      </c>
      <c r="P85" s="14">
        <v>96</v>
      </c>
      <c r="Q85" s="14">
        <v>43</v>
      </c>
      <c r="R85" s="14">
        <v>57</v>
      </c>
      <c r="S85" s="14">
        <v>48</v>
      </c>
      <c r="T85" s="14">
        <v>51</v>
      </c>
      <c r="U85" s="14">
        <v>147</v>
      </c>
      <c r="V85" s="14">
        <v>1904</v>
      </c>
      <c r="W85" s="14">
        <v>66</v>
      </c>
      <c r="X85" s="14">
        <v>442</v>
      </c>
      <c r="Y85" s="14">
        <v>2013</v>
      </c>
      <c r="Z85" s="14">
        <v>2521</v>
      </c>
      <c r="AA85" s="15">
        <v>1.008477843003935E-4</v>
      </c>
      <c r="AB85" s="16">
        <v>4.3595215954912453E-5</v>
      </c>
      <c r="AC85" s="15">
        <v>1.7628615601899587E-5</v>
      </c>
      <c r="AD85" s="15">
        <v>2.5363463166133543E-5</v>
      </c>
      <c r="AE85" s="15">
        <v>1.9158742383971827E-5</v>
      </c>
      <c r="AF85" s="15">
        <v>1.913834579290993E-5</v>
      </c>
      <c r="AG85" s="15">
        <v>6.6131951687683298E-5</v>
      </c>
      <c r="AH85" s="15">
        <v>6.0787498906798756E-4</v>
      </c>
      <c r="AI85" s="15">
        <v>3.0948828653196905E-5</v>
      </c>
      <c r="AJ85" s="15">
        <v>4.7780000665497313E-4</v>
      </c>
      <c r="AK85" s="15">
        <v>1.3626916538514553E-4</v>
      </c>
    </row>
    <row r="86" spans="1:37" x14ac:dyDescent="0.2">
      <c r="A86" s="11" t="s">
        <v>96</v>
      </c>
      <c r="B86" s="11" t="s">
        <v>566</v>
      </c>
      <c r="C86" s="11">
        <v>2011</v>
      </c>
      <c r="D86" s="12">
        <v>1073654.807</v>
      </c>
      <c r="E86" s="12">
        <v>2192820.6609999998</v>
      </c>
      <c r="F86" s="12">
        <v>2445659.3059999999</v>
      </c>
      <c r="G86" s="12">
        <v>2264145.7240000004</v>
      </c>
      <c r="H86" s="12">
        <v>2460035.4679999999</v>
      </c>
      <c r="I86" s="12">
        <v>2686329.3809999996</v>
      </c>
      <c r="J86" s="12">
        <v>2276056.3210000009</v>
      </c>
      <c r="K86" s="12">
        <v>3193384.6749999993</v>
      </c>
      <c r="L86" s="12">
        <v>14325046.861</v>
      </c>
      <c r="M86" s="12">
        <f t="shared" si="1"/>
        <v>4267039.4819999989</v>
      </c>
      <c r="N86" s="13">
        <v>18587927</v>
      </c>
      <c r="O86" s="14">
        <v>121</v>
      </c>
      <c r="P86" s="14">
        <v>106</v>
      </c>
      <c r="Q86" s="14">
        <v>44</v>
      </c>
      <c r="R86" s="14">
        <v>52</v>
      </c>
      <c r="S86" s="14">
        <v>72</v>
      </c>
      <c r="T86" s="14">
        <v>64</v>
      </c>
      <c r="U86" s="14">
        <v>193</v>
      </c>
      <c r="V86" s="14">
        <v>2034</v>
      </c>
      <c r="W86" s="14">
        <v>61</v>
      </c>
      <c r="X86" s="14">
        <v>531</v>
      </c>
      <c r="Y86" s="14">
        <v>2155</v>
      </c>
      <c r="Z86" s="14">
        <v>2747</v>
      </c>
      <c r="AA86" s="15">
        <v>1.1269916476981787E-4</v>
      </c>
      <c r="AB86" s="16">
        <v>4.8339566424761999E-5</v>
      </c>
      <c r="AC86" s="15">
        <v>1.799105864502617E-5</v>
      </c>
      <c r="AD86" s="15">
        <v>2.2966719610314266E-5</v>
      </c>
      <c r="AE86" s="15">
        <v>2.9267870702098349E-5</v>
      </c>
      <c r="AF86" s="15">
        <v>2.3824330870466704E-5</v>
      </c>
      <c r="AG86" s="15">
        <v>8.4795792713602148E-5</v>
      </c>
      <c r="AH86" s="15">
        <v>6.3694174269812969E-4</v>
      </c>
      <c r="AI86" s="15">
        <v>3.7067941567831775E-5</v>
      </c>
      <c r="AJ86" s="15">
        <v>5.0503399583964772E-4</v>
      </c>
      <c r="AK86" s="15">
        <v>1.4778409663433691E-4</v>
      </c>
    </row>
    <row r="87" spans="1:37" x14ac:dyDescent="0.2">
      <c r="A87" s="11" t="s">
        <v>97</v>
      </c>
      <c r="B87" s="11" t="s">
        <v>566</v>
      </c>
      <c r="C87" s="11">
        <v>2012</v>
      </c>
      <c r="D87" s="12">
        <v>1058097.4350000003</v>
      </c>
      <c r="E87" s="12">
        <v>2174938.8899999997</v>
      </c>
      <c r="F87" s="12">
        <v>2437328.4570000004</v>
      </c>
      <c r="G87" s="12">
        <v>2276317.5489999996</v>
      </c>
      <c r="H87" s="12">
        <v>2404013.0389999994</v>
      </c>
      <c r="I87" s="12">
        <v>2688063.9319999991</v>
      </c>
      <c r="J87" s="12">
        <v>2317513.835</v>
      </c>
      <c r="K87" s="12">
        <v>3259859.5860000001</v>
      </c>
      <c r="L87" s="12">
        <v>14298175.702</v>
      </c>
      <c r="M87" s="12">
        <f t="shared" si="1"/>
        <v>4317957.0210000006</v>
      </c>
      <c r="N87" s="13">
        <v>18613958</v>
      </c>
      <c r="O87" s="14">
        <v>126</v>
      </c>
      <c r="P87" s="14">
        <v>78</v>
      </c>
      <c r="Q87" s="14">
        <v>40</v>
      </c>
      <c r="R87" s="14">
        <v>62</v>
      </c>
      <c r="S87" s="14">
        <v>46</v>
      </c>
      <c r="T87" s="14">
        <v>42</v>
      </c>
      <c r="U87" s="14">
        <v>187</v>
      </c>
      <c r="V87" s="14">
        <v>1985</v>
      </c>
      <c r="W87" s="14">
        <v>55</v>
      </c>
      <c r="X87" s="14">
        <v>455</v>
      </c>
      <c r="Y87" s="14">
        <v>2111</v>
      </c>
      <c r="Z87" s="14">
        <v>2621</v>
      </c>
      <c r="AA87" s="15">
        <v>1.1908166094363509E-4</v>
      </c>
      <c r="AB87" s="16">
        <v>3.5863076594303767E-5</v>
      </c>
      <c r="AC87" s="15">
        <v>1.6411411389843709E-5</v>
      </c>
      <c r="AD87" s="15">
        <v>2.7236973166260123E-5</v>
      </c>
      <c r="AE87" s="15">
        <v>1.9134671590273357E-5</v>
      </c>
      <c r="AF87" s="15">
        <v>1.5624628380304467E-5</v>
      </c>
      <c r="AG87" s="15">
        <v>8.0689917434732377E-5</v>
      </c>
      <c r="AH87" s="15">
        <v>6.0892193287247925E-4</v>
      </c>
      <c r="AI87" s="15">
        <v>3.1822241486118789E-5</v>
      </c>
      <c r="AJ87" s="15">
        <v>4.888886086020168E-4</v>
      </c>
      <c r="AK87" s="15">
        <v>1.4080831169813534E-4</v>
      </c>
    </row>
    <row r="88" spans="1:37" x14ac:dyDescent="0.2">
      <c r="A88" s="11" t="s">
        <v>98</v>
      </c>
      <c r="B88" s="11" t="s">
        <v>566</v>
      </c>
      <c r="C88" s="11">
        <v>2013</v>
      </c>
      <c r="D88" s="12">
        <v>1057005.1019999993</v>
      </c>
      <c r="E88" s="12">
        <v>2179122.2949999999</v>
      </c>
      <c r="F88" s="12">
        <v>2436429.0209999997</v>
      </c>
      <c r="G88" s="12">
        <v>2308750.0830000001</v>
      </c>
      <c r="H88" s="12">
        <v>2376867.6139999991</v>
      </c>
      <c r="I88" s="12">
        <v>2687913.8810000005</v>
      </c>
      <c r="J88" s="12">
        <v>2355534.264</v>
      </c>
      <c r="K88" s="12">
        <v>3313645.4389999998</v>
      </c>
      <c r="L88" s="12">
        <v>14344617.158000002</v>
      </c>
      <c r="M88" s="12">
        <f t="shared" si="1"/>
        <v>4370650.5409999993</v>
      </c>
      <c r="N88" s="13">
        <v>18717080</v>
      </c>
      <c r="O88" s="14">
        <v>105</v>
      </c>
      <c r="P88" s="14">
        <v>142</v>
      </c>
      <c r="Q88" s="14">
        <v>57</v>
      </c>
      <c r="R88" s="14">
        <v>48</v>
      </c>
      <c r="S88" s="14">
        <v>57</v>
      </c>
      <c r="T88" s="14">
        <v>49</v>
      </c>
      <c r="U88" s="14">
        <v>278</v>
      </c>
      <c r="V88" s="14">
        <v>2136</v>
      </c>
      <c r="W88" s="14">
        <v>86</v>
      </c>
      <c r="X88" s="14">
        <v>631</v>
      </c>
      <c r="Y88" s="14">
        <v>2241</v>
      </c>
      <c r="Z88" s="14">
        <v>2958</v>
      </c>
      <c r="AA88" s="15">
        <v>9.933726885643744E-5</v>
      </c>
      <c r="AB88" s="16">
        <v>6.516385075120348E-5</v>
      </c>
      <c r="AC88" s="15">
        <v>2.3394894539798707E-5</v>
      </c>
      <c r="AD88" s="15">
        <v>2.079047028668802E-5</v>
      </c>
      <c r="AE88" s="15">
        <v>2.3981142098223741E-5</v>
      </c>
      <c r="AF88" s="15">
        <v>1.8229750717225449E-5</v>
      </c>
      <c r="AG88" s="15">
        <v>1.1801993469113044E-4</v>
      </c>
      <c r="AH88" s="15">
        <v>6.4460728805209992E-4</v>
      </c>
      <c r="AI88" s="15">
        <v>4.3988626050440872E-5</v>
      </c>
      <c r="AJ88" s="15">
        <v>5.127383164079877E-4</v>
      </c>
      <c r="AK88" s="15">
        <v>1.5803747165690375E-4</v>
      </c>
    </row>
    <row r="89" spans="1:37" x14ac:dyDescent="0.2">
      <c r="A89" s="11" t="s">
        <v>99</v>
      </c>
      <c r="B89" s="11" t="s">
        <v>566</v>
      </c>
      <c r="C89" s="11">
        <v>2014</v>
      </c>
      <c r="D89" s="12">
        <v>1065821.46</v>
      </c>
      <c r="E89" s="12">
        <v>2211268.1559999986</v>
      </c>
      <c r="F89" s="12">
        <v>2462681.6260000016</v>
      </c>
      <c r="G89" s="12">
        <v>2384232.344</v>
      </c>
      <c r="H89" s="12">
        <v>2392589.6850000005</v>
      </c>
      <c r="I89" s="12">
        <v>2718694.2989999992</v>
      </c>
      <c r="J89" s="12">
        <v>2439529.0260000001</v>
      </c>
      <c r="K89" s="12">
        <v>3464609.365999999</v>
      </c>
      <c r="L89" s="12">
        <v>14608995.136</v>
      </c>
      <c r="M89" s="12">
        <f t="shared" si="1"/>
        <v>4530430.8259999994</v>
      </c>
      <c r="N89" s="13">
        <v>19138571</v>
      </c>
      <c r="O89" s="14">
        <v>105</v>
      </c>
      <c r="P89" s="14">
        <v>150</v>
      </c>
      <c r="Q89" s="14">
        <v>54</v>
      </c>
      <c r="R89" s="14">
        <v>57</v>
      </c>
      <c r="S89" s="14">
        <v>70</v>
      </c>
      <c r="T89" s="14">
        <v>52</v>
      </c>
      <c r="U89" s="14">
        <v>277</v>
      </c>
      <c r="V89" s="14">
        <v>2143</v>
      </c>
      <c r="W89" s="14">
        <v>69</v>
      </c>
      <c r="X89" s="14">
        <v>660</v>
      </c>
      <c r="Y89" s="14">
        <v>2248</v>
      </c>
      <c r="Z89" s="14">
        <v>2977</v>
      </c>
      <c r="AA89" s="15">
        <v>9.8515561884070157E-5</v>
      </c>
      <c r="AB89" s="16">
        <v>6.7834378021043641E-5</v>
      </c>
      <c r="AC89" s="15">
        <v>2.1927316722506771E-5</v>
      </c>
      <c r="AD89" s="15">
        <v>2.3907065996920307E-5</v>
      </c>
      <c r="AE89" s="15">
        <v>2.9257001498775575E-5</v>
      </c>
      <c r="AF89" s="15">
        <v>1.9126828646798151E-5</v>
      </c>
      <c r="AG89" s="15">
        <v>1.135465071527294E-4</v>
      </c>
      <c r="AH89" s="15">
        <v>6.1854015088406956E-4</v>
      </c>
      <c r="AI89" s="15">
        <v>4.517764526963287E-5</v>
      </c>
      <c r="AJ89" s="15">
        <v>4.9620004947405867E-4</v>
      </c>
      <c r="AK89" s="15">
        <v>1.5554975342725431E-4</v>
      </c>
    </row>
    <row r="90" spans="1:37" x14ac:dyDescent="0.2">
      <c r="A90" s="11" t="s">
        <v>100</v>
      </c>
      <c r="B90" s="11" t="s">
        <v>566</v>
      </c>
      <c r="C90" s="11">
        <v>2015</v>
      </c>
      <c r="D90" s="12">
        <v>1059585.5889999999</v>
      </c>
      <c r="E90" s="12">
        <v>2198721.6509999996</v>
      </c>
      <c r="F90" s="12">
        <v>2437090.6689999998</v>
      </c>
      <c r="G90" s="12">
        <v>2415834.3890000004</v>
      </c>
      <c r="H90" s="12">
        <v>2377757.2609999999</v>
      </c>
      <c r="I90" s="12">
        <v>2696890.0170000009</v>
      </c>
      <c r="J90" s="12">
        <v>2485282.4359999993</v>
      </c>
      <c r="K90" s="12">
        <v>3597552.9380000015</v>
      </c>
      <c r="L90" s="12">
        <v>14611576.422999999</v>
      </c>
      <c r="M90" s="12">
        <f t="shared" si="1"/>
        <v>4657138.5270000016</v>
      </c>
      <c r="N90" s="13">
        <v>19266113</v>
      </c>
      <c r="O90" s="14">
        <v>124</v>
      </c>
      <c r="P90" s="14">
        <v>83</v>
      </c>
      <c r="Q90" s="14">
        <v>52</v>
      </c>
      <c r="R90" s="14">
        <v>60</v>
      </c>
      <c r="S90" s="14">
        <v>42</v>
      </c>
      <c r="T90" s="14">
        <v>84</v>
      </c>
      <c r="U90" s="14">
        <v>224</v>
      </c>
      <c r="V90" s="14">
        <v>2271</v>
      </c>
      <c r="W90" s="14">
        <v>76</v>
      </c>
      <c r="X90" s="14">
        <v>545</v>
      </c>
      <c r="Y90" s="14">
        <v>2395</v>
      </c>
      <c r="Z90" s="14">
        <v>3016</v>
      </c>
      <c r="AA90" s="15">
        <v>1.1702688417745177E-4</v>
      </c>
      <c r="AB90" s="16">
        <v>3.7749207573523827E-5</v>
      </c>
      <c r="AC90" s="15">
        <v>2.1336916455938394E-5</v>
      </c>
      <c r="AD90" s="15">
        <v>2.4836139543835258E-5</v>
      </c>
      <c r="AE90" s="15">
        <v>1.7663703814045466E-5</v>
      </c>
      <c r="AF90" s="15">
        <v>3.1146987630382102E-5</v>
      </c>
      <c r="AG90" s="15">
        <v>9.0130601156350847E-5</v>
      </c>
      <c r="AH90" s="15">
        <v>6.3126242730496805E-4</v>
      </c>
      <c r="AI90" s="15">
        <v>3.7299192381604946E-5</v>
      </c>
      <c r="AJ90" s="15">
        <v>5.1426428183633873E-4</v>
      </c>
      <c r="AK90" s="15">
        <v>1.5654429100462559E-4</v>
      </c>
    </row>
    <row r="91" spans="1:37" x14ac:dyDescent="0.2">
      <c r="A91" s="11" t="s">
        <v>101</v>
      </c>
      <c r="B91" s="11" t="s">
        <v>566</v>
      </c>
      <c r="C91" s="11">
        <v>2016</v>
      </c>
      <c r="D91" s="12">
        <v>1089713.246</v>
      </c>
      <c r="E91" s="12">
        <v>2254578.0989999999</v>
      </c>
      <c r="F91" s="12">
        <v>2475393.7519999994</v>
      </c>
      <c r="G91" s="12">
        <v>2520758.426</v>
      </c>
      <c r="H91" s="12">
        <v>2424178.0149999997</v>
      </c>
      <c r="I91" s="12">
        <v>2737058.227</v>
      </c>
      <c r="J91" s="12">
        <v>2573326.1599999997</v>
      </c>
      <c r="K91" s="12">
        <v>3784942.3089999994</v>
      </c>
      <c r="L91" s="12">
        <v>14985292.679</v>
      </c>
      <c r="M91" s="12">
        <f t="shared" si="1"/>
        <v>4874655.5549999997</v>
      </c>
      <c r="N91" s="13">
        <v>19861484</v>
      </c>
      <c r="O91" s="14">
        <v>106</v>
      </c>
      <c r="P91" s="14">
        <v>124</v>
      </c>
      <c r="Q91" s="14">
        <v>40</v>
      </c>
      <c r="R91" s="14">
        <v>37</v>
      </c>
      <c r="S91" s="14">
        <v>78</v>
      </c>
      <c r="T91" s="14">
        <v>35</v>
      </c>
      <c r="U91" s="14">
        <v>274</v>
      </c>
      <c r="V91" s="14">
        <v>2260</v>
      </c>
      <c r="W91" s="14">
        <v>64</v>
      </c>
      <c r="X91" s="14">
        <v>588</v>
      </c>
      <c r="Y91" s="14">
        <v>2366</v>
      </c>
      <c r="Z91" s="14">
        <v>3018</v>
      </c>
      <c r="AA91" s="15">
        <v>9.7273296795366294E-5</v>
      </c>
      <c r="AB91" s="16">
        <v>5.4999203644796874E-5</v>
      </c>
      <c r="AC91" s="15">
        <v>1.6159045391337003E-5</v>
      </c>
      <c r="AD91" s="15">
        <v>1.467812211530023E-5</v>
      </c>
      <c r="AE91" s="15">
        <v>3.2175854874255189E-5</v>
      </c>
      <c r="AF91" s="15">
        <v>1.2787451744628156E-5</v>
      </c>
      <c r="AG91" s="15">
        <v>1.0647698074930386E-4</v>
      </c>
      <c r="AH91" s="15">
        <v>5.9710289232839148E-4</v>
      </c>
      <c r="AI91" s="15">
        <v>3.9238472854387955E-5</v>
      </c>
      <c r="AJ91" s="15">
        <v>4.8536762716971092E-4</v>
      </c>
      <c r="AK91" s="15">
        <v>1.5195239187565238E-4</v>
      </c>
    </row>
    <row r="92" spans="1:37" x14ac:dyDescent="0.2">
      <c r="A92" s="11" t="s">
        <v>102</v>
      </c>
      <c r="B92" s="11" t="s">
        <v>566</v>
      </c>
      <c r="C92" s="11">
        <v>2017</v>
      </c>
      <c r="D92" s="12">
        <v>1099797</v>
      </c>
      <c r="E92" s="12">
        <v>2274458</v>
      </c>
      <c r="F92" s="12">
        <v>2477826</v>
      </c>
      <c r="G92" s="12">
        <v>2588801</v>
      </c>
      <c r="H92" s="12">
        <v>2452386</v>
      </c>
      <c r="I92" s="12">
        <v>2739262</v>
      </c>
      <c r="J92" s="12">
        <v>2635005</v>
      </c>
      <c r="K92" s="12">
        <v>3909738</v>
      </c>
      <c r="L92" s="12">
        <v>15167738</v>
      </c>
      <c r="M92" s="12">
        <f t="shared" si="1"/>
        <v>5009535</v>
      </c>
      <c r="N92" s="13">
        <v>20177273</v>
      </c>
      <c r="O92" s="14">
        <v>102</v>
      </c>
      <c r="P92" s="14">
        <v>85</v>
      </c>
      <c r="Q92" s="14">
        <v>80</v>
      </c>
      <c r="R92" s="14">
        <v>72</v>
      </c>
      <c r="S92" s="14">
        <v>45</v>
      </c>
      <c r="T92" s="14">
        <v>56</v>
      </c>
      <c r="U92" s="14">
        <v>300</v>
      </c>
      <c r="V92" s="14">
        <v>2554</v>
      </c>
      <c r="W92" s="14">
        <v>44</v>
      </c>
      <c r="X92" s="14">
        <v>638</v>
      </c>
      <c r="Y92" s="14">
        <v>2656</v>
      </c>
      <c r="Z92" s="14">
        <v>3338</v>
      </c>
      <c r="AA92" s="15">
        <v>9.2744388282564878E-5</v>
      </c>
      <c r="AB92" s="16">
        <v>3.7371540824231534E-5</v>
      </c>
      <c r="AC92" s="15">
        <v>3.2286367162181689E-5</v>
      </c>
      <c r="AD92" s="15">
        <v>2.7812102977401509E-5</v>
      </c>
      <c r="AE92" s="15">
        <v>1.8349476795251643E-5</v>
      </c>
      <c r="AF92" s="15">
        <v>2.0443462509245191E-5</v>
      </c>
      <c r="AG92" s="15">
        <v>1.1385177637234085E-4</v>
      </c>
      <c r="AH92" s="15">
        <v>6.5324070308547528E-4</v>
      </c>
      <c r="AI92" s="15">
        <v>4.2062962849173687E-5</v>
      </c>
      <c r="AJ92" s="15">
        <v>5.3018892971104102E-4</v>
      </c>
      <c r="AK92" s="15">
        <v>1.6543365399278683E-4</v>
      </c>
    </row>
    <row r="93" spans="1:37" x14ac:dyDescent="0.2">
      <c r="A93" s="11" t="s">
        <v>103</v>
      </c>
      <c r="B93" s="11" t="s">
        <v>567</v>
      </c>
      <c r="C93" s="11">
        <v>2009</v>
      </c>
      <c r="D93" s="12">
        <v>727810.33900000027</v>
      </c>
      <c r="E93" s="12">
        <v>1367918.9609999997</v>
      </c>
      <c r="F93" s="12">
        <v>1369727.9640000002</v>
      </c>
      <c r="G93" s="12">
        <v>1356453.6110000007</v>
      </c>
      <c r="H93" s="12">
        <v>1442441.1719999993</v>
      </c>
      <c r="I93" s="12">
        <v>1326348.2989999994</v>
      </c>
      <c r="J93" s="12">
        <v>958662.86200000008</v>
      </c>
      <c r="K93" s="12">
        <v>946398.88800000015</v>
      </c>
      <c r="L93" s="12">
        <v>7821552.868999999</v>
      </c>
      <c r="M93" s="12">
        <f t="shared" si="1"/>
        <v>1674209.2270000004</v>
      </c>
      <c r="N93" s="13">
        <v>9497667</v>
      </c>
      <c r="O93" s="14">
        <v>124</v>
      </c>
      <c r="P93" s="14">
        <v>74</v>
      </c>
      <c r="Q93" s="14">
        <v>53</v>
      </c>
      <c r="R93" s="14">
        <v>57</v>
      </c>
      <c r="S93" s="14">
        <v>70</v>
      </c>
      <c r="T93" s="14">
        <v>43</v>
      </c>
      <c r="U93" s="14">
        <v>124</v>
      </c>
      <c r="V93" s="14">
        <v>1168</v>
      </c>
      <c r="W93" s="14">
        <v>57</v>
      </c>
      <c r="X93" s="14">
        <v>421</v>
      </c>
      <c r="Y93" s="14">
        <v>1292</v>
      </c>
      <c r="Z93" s="14">
        <v>1770</v>
      </c>
      <c r="AA93" s="15">
        <v>1.703740567499687E-4</v>
      </c>
      <c r="AB93" s="16">
        <v>5.4096771892030245E-5</v>
      </c>
      <c r="AC93" s="15">
        <v>3.8693814679248233E-5</v>
      </c>
      <c r="AD93" s="15">
        <v>4.2021341192772992E-5</v>
      </c>
      <c r="AE93" s="15">
        <v>4.8528842186986626E-5</v>
      </c>
      <c r="AF93" s="15">
        <v>3.2419840273041294E-5</v>
      </c>
      <c r="AG93" s="15">
        <v>1.2934682766505248E-4</v>
      </c>
      <c r="AH93" s="15">
        <v>1.2341519150221147E-3</v>
      </c>
      <c r="AI93" s="15">
        <v>5.3825628625307198E-5</v>
      </c>
      <c r="AJ93" s="15">
        <v>7.7170760927839494E-4</v>
      </c>
      <c r="AK93" s="15">
        <v>1.8636155594842398E-4</v>
      </c>
    </row>
    <row r="94" spans="1:37" x14ac:dyDescent="0.2">
      <c r="A94" s="11" t="s">
        <v>104</v>
      </c>
      <c r="B94" s="11" t="s">
        <v>567</v>
      </c>
      <c r="C94" s="11">
        <v>2010</v>
      </c>
      <c r="D94" s="12">
        <v>684582.38200000057</v>
      </c>
      <c r="E94" s="12">
        <v>1346249.1009999996</v>
      </c>
      <c r="F94" s="12">
        <v>1364814.1389999997</v>
      </c>
      <c r="G94" s="12">
        <v>1312690.6660000009</v>
      </c>
      <c r="H94" s="12">
        <v>1413030.4450000001</v>
      </c>
      <c r="I94" s="12">
        <v>1335406.3420000002</v>
      </c>
      <c r="J94" s="12">
        <v>992477.09100000013</v>
      </c>
      <c r="K94" s="12">
        <v>962370.51299999957</v>
      </c>
      <c r="L94" s="12">
        <v>7764667.7840000009</v>
      </c>
      <c r="M94" s="12">
        <f t="shared" si="1"/>
        <v>1646952.895</v>
      </c>
      <c r="N94" s="13">
        <v>9411980</v>
      </c>
      <c r="O94" s="14">
        <v>105</v>
      </c>
      <c r="P94" s="14">
        <v>66</v>
      </c>
      <c r="Q94" s="14">
        <v>41</v>
      </c>
      <c r="R94" s="14">
        <v>48</v>
      </c>
      <c r="S94" s="14">
        <v>38</v>
      </c>
      <c r="T94" s="14">
        <v>60</v>
      </c>
      <c r="U94" s="14">
        <v>106</v>
      </c>
      <c r="V94" s="14">
        <v>1172</v>
      </c>
      <c r="W94" s="14">
        <v>46</v>
      </c>
      <c r="X94" s="14">
        <v>359</v>
      </c>
      <c r="Y94" s="14">
        <v>1277</v>
      </c>
      <c r="Z94" s="14">
        <v>1682</v>
      </c>
      <c r="AA94" s="15">
        <v>1.5337818027575227E-4</v>
      </c>
      <c r="AB94" s="16">
        <v>4.902510237590868E-5</v>
      </c>
      <c r="AC94" s="15">
        <v>3.0040720438345347E-5</v>
      </c>
      <c r="AD94" s="15">
        <v>3.6566116636042237E-5</v>
      </c>
      <c r="AE94" s="15">
        <v>2.6892555736829859E-5</v>
      </c>
      <c r="AF94" s="15">
        <v>4.4930144565690546E-5</v>
      </c>
      <c r="AG94" s="15">
        <v>1.0680347280680959E-4</v>
      </c>
      <c r="AH94" s="15">
        <v>1.2178261741899407E-3</v>
      </c>
      <c r="AI94" s="15">
        <v>4.6235075342149363E-5</v>
      </c>
      <c r="AJ94" s="15">
        <v>7.7537129560709139E-4</v>
      </c>
      <c r="AK94" s="15">
        <v>1.7870841204507446E-4</v>
      </c>
    </row>
    <row r="95" spans="1:37" x14ac:dyDescent="0.2">
      <c r="A95" s="11" t="s">
        <v>105</v>
      </c>
      <c r="B95" s="11" t="s">
        <v>567</v>
      </c>
      <c r="C95" s="11">
        <v>2011</v>
      </c>
      <c r="D95" s="12">
        <v>679333.37300000002</v>
      </c>
      <c r="E95" s="12">
        <v>1351738.2599999991</v>
      </c>
      <c r="F95" s="12">
        <v>1368600.4659999998</v>
      </c>
      <c r="G95" s="12">
        <v>1310807.3849999998</v>
      </c>
      <c r="H95" s="12">
        <v>1394516.9159999988</v>
      </c>
      <c r="I95" s="12">
        <v>1346240.4639999992</v>
      </c>
      <c r="J95" s="12">
        <v>1019205.557</v>
      </c>
      <c r="K95" s="12">
        <v>986010.10000000033</v>
      </c>
      <c r="L95" s="12">
        <v>7791109.0479999967</v>
      </c>
      <c r="M95" s="12">
        <f t="shared" si="1"/>
        <v>1665343.4730000002</v>
      </c>
      <c r="N95" s="13">
        <v>9455367</v>
      </c>
      <c r="O95" s="14">
        <v>104</v>
      </c>
      <c r="P95" s="14">
        <v>54</v>
      </c>
      <c r="Q95" s="14">
        <v>64</v>
      </c>
      <c r="R95" s="14">
        <v>68</v>
      </c>
      <c r="S95" s="14">
        <v>54</v>
      </c>
      <c r="T95" s="14">
        <v>59</v>
      </c>
      <c r="U95" s="14">
        <v>150</v>
      </c>
      <c r="V95" s="14">
        <v>1173</v>
      </c>
      <c r="W95" s="14">
        <v>51</v>
      </c>
      <c r="X95" s="14">
        <v>449</v>
      </c>
      <c r="Y95" s="14">
        <v>1277</v>
      </c>
      <c r="Z95" s="14">
        <v>1777</v>
      </c>
      <c r="AA95" s="15">
        <v>1.5309125700791972E-4</v>
      </c>
      <c r="AB95" s="16">
        <v>3.9948562231271045E-5</v>
      </c>
      <c r="AC95" s="15">
        <v>4.6763099670024525E-5</v>
      </c>
      <c r="AD95" s="15">
        <v>5.1876424239095977E-5</v>
      </c>
      <c r="AE95" s="15">
        <v>3.8723087099504247E-5</v>
      </c>
      <c r="AF95" s="15">
        <v>4.3825751474366642E-5</v>
      </c>
      <c r="AG95" s="15">
        <v>1.4717345188101246E-4</v>
      </c>
      <c r="AH95" s="15">
        <v>1.1896429864156561E-3</v>
      </c>
      <c r="AI95" s="15">
        <v>5.7629792784797405E-5</v>
      </c>
      <c r="AJ95" s="15">
        <v>7.6680878191426392E-4</v>
      </c>
      <c r="AK95" s="15">
        <v>1.8793559255817359E-4</v>
      </c>
    </row>
    <row r="96" spans="1:37" x14ac:dyDescent="0.2">
      <c r="A96" s="11" t="s">
        <v>106</v>
      </c>
      <c r="B96" s="11" t="s">
        <v>567</v>
      </c>
      <c r="C96" s="11">
        <v>2012</v>
      </c>
      <c r="D96" s="12">
        <v>668779.02</v>
      </c>
      <c r="E96" s="12">
        <v>1349868.2549999997</v>
      </c>
      <c r="F96" s="12">
        <v>1364562.6910000013</v>
      </c>
      <c r="G96" s="12">
        <v>1308084.1799999992</v>
      </c>
      <c r="H96" s="12">
        <v>1373155.7419999994</v>
      </c>
      <c r="I96" s="12">
        <v>1345170.898</v>
      </c>
      <c r="J96" s="12">
        <v>1039452.2730000004</v>
      </c>
      <c r="K96" s="12">
        <v>1008057.1840000001</v>
      </c>
      <c r="L96" s="12">
        <v>7780294.0389999999</v>
      </c>
      <c r="M96" s="12">
        <f t="shared" si="1"/>
        <v>1676836.2040000001</v>
      </c>
      <c r="N96" s="13">
        <v>9452262</v>
      </c>
      <c r="O96" s="14">
        <v>127</v>
      </c>
      <c r="P96" s="14">
        <v>70</v>
      </c>
      <c r="Q96" s="14">
        <v>64</v>
      </c>
      <c r="R96" s="14">
        <v>60</v>
      </c>
      <c r="S96" s="14">
        <v>59</v>
      </c>
      <c r="T96" s="14">
        <v>63</v>
      </c>
      <c r="U96" s="14">
        <v>121</v>
      </c>
      <c r="V96" s="14">
        <v>1120</v>
      </c>
      <c r="W96" s="14">
        <v>52</v>
      </c>
      <c r="X96" s="14">
        <v>437</v>
      </c>
      <c r="Y96" s="14">
        <v>1247</v>
      </c>
      <c r="Z96" s="14">
        <v>1736</v>
      </c>
      <c r="AA96" s="15">
        <v>1.8989830153463843E-4</v>
      </c>
      <c r="AB96" s="16">
        <v>5.1856912510324958E-5</v>
      </c>
      <c r="AC96" s="15">
        <v>4.6901472847025054E-5</v>
      </c>
      <c r="AD96" s="15">
        <v>4.5868607630435553E-5</v>
      </c>
      <c r="AE96" s="15">
        <v>4.2966721250472712E-5</v>
      </c>
      <c r="AF96" s="15">
        <v>4.683419786561573E-5</v>
      </c>
      <c r="AG96" s="15">
        <v>1.1640746106675738E-4</v>
      </c>
      <c r="AH96" s="15">
        <v>1.111048081177109E-3</v>
      </c>
      <c r="AI96" s="15">
        <v>5.6167543001519718E-5</v>
      </c>
      <c r="AJ96" s="15">
        <v>7.4366237860641984E-4</v>
      </c>
      <c r="AK96" s="15">
        <v>1.8365974197498969E-4</v>
      </c>
    </row>
    <row r="97" spans="1:37" x14ac:dyDescent="0.2">
      <c r="A97" s="11" t="s">
        <v>107</v>
      </c>
      <c r="B97" s="11" t="s">
        <v>567</v>
      </c>
      <c r="C97" s="11">
        <v>2013</v>
      </c>
      <c r="D97" s="12">
        <v>664131.05300000019</v>
      </c>
      <c r="E97" s="12">
        <v>1369551.8509999998</v>
      </c>
      <c r="F97" s="12">
        <v>1384401.3210000002</v>
      </c>
      <c r="G97" s="12">
        <v>1312507.04</v>
      </c>
      <c r="H97" s="12">
        <v>1360480.3209999995</v>
      </c>
      <c r="I97" s="12">
        <v>1359641.5059999998</v>
      </c>
      <c r="J97" s="12">
        <v>1076436.2519999996</v>
      </c>
      <c r="K97" s="12">
        <v>1063965.2520000001</v>
      </c>
      <c r="L97" s="12">
        <v>7863018.2909999993</v>
      </c>
      <c r="M97" s="12">
        <f t="shared" si="1"/>
        <v>1728096.3050000002</v>
      </c>
      <c r="N97" s="13">
        <v>9590792</v>
      </c>
      <c r="O97" s="14">
        <v>109</v>
      </c>
      <c r="P97" s="14">
        <v>93</v>
      </c>
      <c r="Q97" s="14">
        <v>68</v>
      </c>
      <c r="R97" s="14">
        <v>65</v>
      </c>
      <c r="S97" s="14">
        <v>54</v>
      </c>
      <c r="T97" s="14">
        <v>56</v>
      </c>
      <c r="U97" s="14">
        <v>137</v>
      </c>
      <c r="V97" s="14">
        <v>1157</v>
      </c>
      <c r="W97" s="14">
        <v>49</v>
      </c>
      <c r="X97" s="14">
        <v>473</v>
      </c>
      <c r="Y97" s="14">
        <v>1266</v>
      </c>
      <c r="Z97" s="14">
        <v>1788</v>
      </c>
      <c r="AA97" s="15">
        <v>1.6412423347414228E-4</v>
      </c>
      <c r="AB97" s="16">
        <v>6.7905424633681876E-5</v>
      </c>
      <c r="AC97" s="15">
        <v>4.9118704936572352E-5</v>
      </c>
      <c r="AD97" s="15">
        <v>4.9523543888953155E-5</v>
      </c>
      <c r="AE97" s="15">
        <v>3.9691864091285168E-5</v>
      </c>
      <c r="AF97" s="15">
        <v>4.1187327507196598E-5</v>
      </c>
      <c r="AG97" s="15">
        <v>1.2727181915831654E-4</v>
      </c>
      <c r="AH97" s="15">
        <v>1.087441528588567E-3</v>
      </c>
      <c r="AI97" s="15">
        <v>6.0155017131448769E-5</v>
      </c>
      <c r="AJ97" s="15">
        <v>7.325980596897346E-4</v>
      </c>
      <c r="AK97" s="15">
        <v>1.8642881630630712E-4</v>
      </c>
    </row>
    <row r="98" spans="1:37" x14ac:dyDescent="0.2">
      <c r="A98" s="11" t="s">
        <v>108</v>
      </c>
      <c r="B98" s="11" t="s">
        <v>567</v>
      </c>
      <c r="C98" s="11">
        <v>2014</v>
      </c>
      <c r="D98" s="12">
        <v>645999.88000000024</v>
      </c>
      <c r="E98" s="12">
        <v>1347489.2980000002</v>
      </c>
      <c r="F98" s="12">
        <v>1365894.4919999996</v>
      </c>
      <c r="G98" s="12">
        <v>1306832.5249999999</v>
      </c>
      <c r="H98" s="12">
        <v>1332399.8110000002</v>
      </c>
      <c r="I98" s="12">
        <v>1335126.5769999996</v>
      </c>
      <c r="J98" s="12">
        <v>1075293.314</v>
      </c>
      <c r="K98" s="12">
        <v>1066700.2510000004</v>
      </c>
      <c r="L98" s="12">
        <v>7763036.017</v>
      </c>
      <c r="M98" s="12">
        <f t="shared" si="1"/>
        <v>1712700.1310000005</v>
      </c>
      <c r="N98" s="13">
        <v>9478952</v>
      </c>
      <c r="O98" s="14">
        <v>124</v>
      </c>
      <c r="P98" s="14">
        <v>83</v>
      </c>
      <c r="Q98" s="14">
        <v>44</v>
      </c>
      <c r="R98" s="14">
        <v>58</v>
      </c>
      <c r="S98" s="14">
        <v>68</v>
      </c>
      <c r="T98" s="14">
        <v>51</v>
      </c>
      <c r="U98" s="14">
        <v>194</v>
      </c>
      <c r="V98" s="14">
        <v>1133</v>
      </c>
      <c r="W98" s="14">
        <v>46</v>
      </c>
      <c r="X98" s="14">
        <v>498</v>
      </c>
      <c r="Y98" s="14">
        <v>1257</v>
      </c>
      <c r="Z98" s="14">
        <v>1801</v>
      </c>
      <c r="AA98" s="15">
        <v>1.9195050005272441E-4</v>
      </c>
      <c r="AB98" s="16">
        <v>6.1596036512640253E-5</v>
      </c>
      <c r="AC98" s="15">
        <v>3.2213322667092221E-5</v>
      </c>
      <c r="AD98" s="15">
        <v>4.438212157292305E-5</v>
      </c>
      <c r="AE98" s="15">
        <v>5.1035732246887862E-5</v>
      </c>
      <c r="AF98" s="15">
        <v>3.8198625417670807E-5</v>
      </c>
      <c r="AG98" s="15">
        <v>1.8041588976159113E-4</v>
      </c>
      <c r="AH98" s="15">
        <v>1.0621540577475683E-3</v>
      </c>
      <c r="AI98" s="15">
        <v>6.4150159668130782E-5</v>
      </c>
      <c r="AJ98" s="15">
        <v>7.3392882808158064E-4</v>
      </c>
      <c r="AK98" s="15">
        <v>1.8999990716273276E-4</v>
      </c>
    </row>
    <row r="99" spans="1:37" x14ac:dyDescent="0.2">
      <c r="A99" s="11" t="s">
        <v>109</v>
      </c>
      <c r="B99" s="11" t="s">
        <v>567</v>
      </c>
      <c r="C99" s="11">
        <v>2015</v>
      </c>
      <c r="D99" s="12">
        <v>642174.49</v>
      </c>
      <c r="E99" s="12">
        <v>1359625.4349999998</v>
      </c>
      <c r="F99" s="12">
        <v>1379047.7269999995</v>
      </c>
      <c r="G99" s="12">
        <v>1322390.8870000001</v>
      </c>
      <c r="H99" s="12">
        <v>1334674.2350000003</v>
      </c>
      <c r="I99" s="12">
        <v>1348412.7810000004</v>
      </c>
      <c r="J99" s="12">
        <v>1114712.6999999995</v>
      </c>
      <c r="K99" s="12">
        <v>1131307.0189999996</v>
      </c>
      <c r="L99" s="12">
        <v>7858863.7649999997</v>
      </c>
      <c r="M99" s="12">
        <f t="shared" si="1"/>
        <v>1773481.5089999996</v>
      </c>
      <c r="N99" s="13">
        <v>9631395</v>
      </c>
      <c r="O99" s="14">
        <v>89</v>
      </c>
      <c r="P99" s="14">
        <v>50</v>
      </c>
      <c r="Q99" s="14">
        <v>50</v>
      </c>
      <c r="R99" s="14">
        <v>61</v>
      </c>
      <c r="S99" s="14">
        <v>66</v>
      </c>
      <c r="T99" s="14">
        <v>65</v>
      </c>
      <c r="U99" s="14">
        <v>170</v>
      </c>
      <c r="V99" s="14">
        <v>1159</v>
      </c>
      <c r="W99" s="14">
        <v>53</v>
      </c>
      <c r="X99" s="14">
        <v>462</v>
      </c>
      <c r="Y99" s="14">
        <v>1248</v>
      </c>
      <c r="Z99" s="14">
        <v>1763</v>
      </c>
      <c r="AA99" s="15">
        <v>1.3859161549690334E-4</v>
      </c>
      <c r="AB99" s="16">
        <v>3.6774834239549224E-5</v>
      </c>
      <c r="AC99" s="15">
        <v>3.6256903239143669E-5</v>
      </c>
      <c r="AD99" s="15">
        <v>4.6128569547530458E-5</v>
      </c>
      <c r="AE99" s="15">
        <v>4.9450269038871485E-5</v>
      </c>
      <c r="AF99" s="15">
        <v>4.8204823416012981E-5</v>
      </c>
      <c r="AG99" s="15">
        <v>1.5250566356694428E-4</v>
      </c>
      <c r="AH99" s="15">
        <v>1.0244787493888963E-3</v>
      </c>
      <c r="AI99" s="15">
        <v>5.8787124171505473E-5</v>
      </c>
      <c r="AJ99" s="15">
        <v>7.0370059888794718E-4</v>
      </c>
      <c r="AK99" s="15">
        <v>1.8304721174866153E-4</v>
      </c>
    </row>
    <row r="100" spans="1:37" x14ac:dyDescent="0.2">
      <c r="A100" s="11" t="s">
        <v>110</v>
      </c>
      <c r="B100" s="11" t="s">
        <v>567</v>
      </c>
      <c r="C100" s="11">
        <v>2016</v>
      </c>
      <c r="D100" s="12">
        <v>632313.38799999969</v>
      </c>
      <c r="E100" s="12">
        <v>1345915.5860000004</v>
      </c>
      <c r="F100" s="12">
        <v>1363238.5870000005</v>
      </c>
      <c r="G100" s="12">
        <v>1317244.9220000003</v>
      </c>
      <c r="H100" s="12">
        <v>1310297.7450000008</v>
      </c>
      <c r="I100" s="12">
        <v>1330462.5789999997</v>
      </c>
      <c r="J100" s="12">
        <v>1115034.5149999999</v>
      </c>
      <c r="K100" s="12">
        <v>1158465.1590000007</v>
      </c>
      <c r="L100" s="12">
        <v>7782193.9340000013</v>
      </c>
      <c r="M100" s="12">
        <f t="shared" si="1"/>
        <v>1790778.5470000003</v>
      </c>
      <c r="N100" s="13">
        <v>9574997</v>
      </c>
      <c r="O100" s="14">
        <v>105</v>
      </c>
      <c r="P100" s="14">
        <v>55</v>
      </c>
      <c r="Q100" s="14">
        <v>55</v>
      </c>
      <c r="R100" s="14">
        <v>47</v>
      </c>
      <c r="S100" s="14">
        <v>52</v>
      </c>
      <c r="T100" s="14">
        <v>51</v>
      </c>
      <c r="U100" s="14">
        <v>194</v>
      </c>
      <c r="V100" s="14">
        <v>1068</v>
      </c>
      <c r="W100" s="14">
        <v>58</v>
      </c>
      <c r="X100" s="14">
        <v>454</v>
      </c>
      <c r="Y100" s="14">
        <v>1173</v>
      </c>
      <c r="Z100" s="14">
        <v>1685</v>
      </c>
      <c r="AA100" s="15">
        <v>1.6605689835559839E-4</v>
      </c>
      <c r="AB100" s="16">
        <v>4.0864375576077163E-5</v>
      </c>
      <c r="AC100" s="15">
        <v>4.0345102115276305E-5</v>
      </c>
      <c r="AD100" s="15">
        <v>3.5680532310300294E-5</v>
      </c>
      <c r="AE100" s="15">
        <v>3.9685636488674541E-5</v>
      </c>
      <c r="AF100" s="15">
        <v>3.8332532462756332E-5</v>
      </c>
      <c r="AG100" s="15">
        <v>1.7398564563716668E-4</v>
      </c>
      <c r="AH100" s="15">
        <v>9.2190946935504631E-4</v>
      </c>
      <c r="AI100" s="15">
        <v>5.8338304577131849E-5</v>
      </c>
      <c r="AJ100" s="15">
        <v>6.5502236553205699E-4</v>
      </c>
      <c r="AK100" s="15">
        <v>1.7597916740861642E-4</v>
      </c>
    </row>
    <row r="101" spans="1:37" x14ac:dyDescent="0.2">
      <c r="A101" s="11" t="s">
        <v>111</v>
      </c>
      <c r="B101" s="11" t="s">
        <v>567</v>
      </c>
      <c r="C101" s="11">
        <v>2017</v>
      </c>
      <c r="D101" s="12">
        <v>617683</v>
      </c>
      <c r="E101" s="12">
        <v>1327702</v>
      </c>
      <c r="F101" s="12">
        <v>1350441</v>
      </c>
      <c r="G101" s="12">
        <v>1321565</v>
      </c>
      <c r="H101" s="12">
        <v>1298299</v>
      </c>
      <c r="I101" s="12">
        <v>1325803</v>
      </c>
      <c r="J101" s="12">
        <v>1135496</v>
      </c>
      <c r="K101" s="12">
        <v>1205631</v>
      </c>
      <c r="L101" s="12">
        <v>7759306</v>
      </c>
      <c r="M101" s="12">
        <f t="shared" si="1"/>
        <v>1823314</v>
      </c>
      <c r="N101" s="13">
        <v>9582620</v>
      </c>
      <c r="O101" s="14">
        <v>113</v>
      </c>
      <c r="P101" s="14">
        <v>62</v>
      </c>
      <c r="Q101" s="14">
        <v>46</v>
      </c>
      <c r="R101" s="14">
        <v>59</v>
      </c>
      <c r="S101" s="14">
        <v>56</v>
      </c>
      <c r="T101" s="14">
        <v>44</v>
      </c>
      <c r="U101" s="14">
        <v>159</v>
      </c>
      <c r="V101" s="14">
        <v>1117</v>
      </c>
      <c r="W101" s="14">
        <v>39</v>
      </c>
      <c r="X101" s="14">
        <v>426</v>
      </c>
      <c r="Y101" s="14">
        <v>1230</v>
      </c>
      <c r="Z101" s="14">
        <v>1695</v>
      </c>
      <c r="AA101" s="15">
        <v>1.8294173548567792E-4</v>
      </c>
      <c r="AB101" s="16">
        <v>4.6697225732882829E-5</v>
      </c>
      <c r="AC101" s="15">
        <v>3.4062946844771452E-5</v>
      </c>
      <c r="AD101" s="15">
        <v>4.4644039453224021E-5</v>
      </c>
      <c r="AE101" s="15">
        <v>4.31333614213675E-5</v>
      </c>
      <c r="AF101" s="15">
        <v>3.3187434332249968E-5</v>
      </c>
      <c r="AG101" s="15">
        <v>1.4002691334888013E-4</v>
      </c>
      <c r="AH101" s="15">
        <v>9.2648579872282649E-4</v>
      </c>
      <c r="AI101" s="15">
        <v>5.4901817250150977E-5</v>
      </c>
      <c r="AJ101" s="15">
        <v>6.7459581838344906E-4</v>
      </c>
      <c r="AK101" s="15">
        <v>1.7688273144505365E-4</v>
      </c>
    </row>
    <row r="102" spans="1:37" x14ac:dyDescent="0.2">
      <c r="A102" s="11" t="s">
        <v>112</v>
      </c>
      <c r="B102" s="11" t="s">
        <v>568</v>
      </c>
      <c r="C102" s="11">
        <v>2009</v>
      </c>
      <c r="D102" s="12">
        <v>86680.740999999995</v>
      </c>
      <c r="E102" s="12">
        <v>154047.16699999999</v>
      </c>
      <c r="F102" s="12">
        <v>174733.16500000001</v>
      </c>
      <c r="G102" s="12">
        <v>183511.85700000002</v>
      </c>
      <c r="H102" s="12">
        <v>175700.70799999998</v>
      </c>
      <c r="I102" s="12">
        <v>180058.22700000001</v>
      </c>
      <c r="J102" s="12">
        <v>147014.962</v>
      </c>
      <c r="K102" s="12">
        <v>180646.56999999998</v>
      </c>
      <c r="L102" s="12">
        <v>1015066.0860000001</v>
      </c>
      <c r="M102" s="12">
        <f t="shared" si="1"/>
        <v>267327.31099999999</v>
      </c>
      <c r="N102" s="13">
        <v>1280241</v>
      </c>
      <c r="O102" s="14">
        <v>115</v>
      </c>
      <c r="P102" s="14">
        <v>64</v>
      </c>
      <c r="Q102" s="14">
        <v>64</v>
      </c>
      <c r="R102" s="14">
        <v>39</v>
      </c>
      <c r="S102" s="14">
        <v>58</v>
      </c>
      <c r="T102" s="14">
        <v>37</v>
      </c>
      <c r="U102" s="14">
        <v>57</v>
      </c>
      <c r="V102" s="14">
        <v>231</v>
      </c>
      <c r="W102" s="14">
        <v>51</v>
      </c>
      <c r="X102" s="14">
        <v>319</v>
      </c>
      <c r="Y102" s="14">
        <v>346</v>
      </c>
      <c r="Z102" s="14">
        <v>716</v>
      </c>
      <c r="AA102" s="15">
        <v>1.3267076247075462E-3</v>
      </c>
      <c r="AB102" s="16">
        <v>4.15457169686217E-4</v>
      </c>
      <c r="AC102" s="15">
        <v>3.6627276796594394E-4</v>
      </c>
      <c r="AD102" s="15">
        <v>2.12520327773698E-4</v>
      </c>
      <c r="AE102" s="15">
        <v>3.3010680867603563E-4</v>
      </c>
      <c r="AF102" s="15">
        <v>2.0548908326193836E-4</v>
      </c>
      <c r="AG102" s="15">
        <v>3.8771563944627621E-4</v>
      </c>
      <c r="AH102" s="15">
        <v>1.2787400281112453E-3</v>
      </c>
      <c r="AI102" s="15">
        <v>3.1426525267636609E-4</v>
      </c>
      <c r="AJ102" s="15">
        <v>1.2942934962600959E-3</v>
      </c>
      <c r="AK102" s="15">
        <v>5.5926970000179659E-4</v>
      </c>
    </row>
    <row r="103" spans="1:37" x14ac:dyDescent="0.2">
      <c r="A103" s="11" t="s">
        <v>113</v>
      </c>
      <c r="B103" s="11" t="s">
        <v>568</v>
      </c>
      <c r="C103" s="11">
        <v>2010</v>
      </c>
      <c r="D103" s="12">
        <v>86252.421000000002</v>
      </c>
      <c r="E103" s="12">
        <v>162175.20699999997</v>
      </c>
      <c r="F103" s="12">
        <v>180941.44699999999</v>
      </c>
      <c r="G103" s="12">
        <v>179787.30600000004</v>
      </c>
      <c r="H103" s="12">
        <v>179139.769</v>
      </c>
      <c r="I103" s="12">
        <v>194286.103</v>
      </c>
      <c r="J103" s="12">
        <v>165165.84499999997</v>
      </c>
      <c r="K103" s="12">
        <v>185908.43600000002</v>
      </c>
      <c r="L103" s="12">
        <v>1061495.6770000001</v>
      </c>
      <c r="M103" s="12">
        <f t="shared" si="1"/>
        <v>272160.85700000002</v>
      </c>
      <c r="N103" s="13">
        <v>1333591</v>
      </c>
      <c r="O103" s="14">
        <v>122</v>
      </c>
      <c r="P103" s="14">
        <v>65</v>
      </c>
      <c r="Q103" s="14">
        <v>40</v>
      </c>
      <c r="R103" s="14">
        <v>45</v>
      </c>
      <c r="S103" s="14">
        <v>46</v>
      </c>
      <c r="T103" s="14">
        <v>48</v>
      </c>
      <c r="U103" s="14">
        <v>58</v>
      </c>
      <c r="V103" s="14">
        <v>230</v>
      </c>
      <c r="W103" s="14">
        <v>49</v>
      </c>
      <c r="X103" s="14">
        <v>302</v>
      </c>
      <c r="Y103" s="14">
        <v>352</v>
      </c>
      <c r="Z103" s="14">
        <v>703</v>
      </c>
      <c r="AA103" s="15">
        <v>1.4144530505410392E-3</v>
      </c>
      <c r="AB103" s="16">
        <v>4.0080109162431968E-4</v>
      </c>
      <c r="AC103" s="15">
        <v>2.2106598937500485E-4</v>
      </c>
      <c r="AD103" s="15">
        <v>2.5029575781062088E-4</v>
      </c>
      <c r="AE103" s="15">
        <v>2.5678273594290503E-4</v>
      </c>
      <c r="AF103" s="15">
        <v>2.4705832923109278E-4</v>
      </c>
      <c r="AG103" s="15">
        <v>3.5116219094813466E-4</v>
      </c>
      <c r="AH103" s="15">
        <v>1.2371681724007402E-3</v>
      </c>
      <c r="AI103" s="15">
        <v>2.845042203596275E-4</v>
      </c>
      <c r="AJ103" s="15">
        <v>1.2933527762958212E-3</v>
      </c>
      <c r="AK103" s="15">
        <v>5.2714812862414342E-4</v>
      </c>
    </row>
    <row r="104" spans="1:37" x14ac:dyDescent="0.2">
      <c r="A104" s="11" t="s">
        <v>114</v>
      </c>
      <c r="B104" s="11" t="s">
        <v>568</v>
      </c>
      <c r="C104" s="11">
        <v>2011</v>
      </c>
      <c r="D104" s="12">
        <v>87273.002000000008</v>
      </c>
      <c r="E104" s="12">
        <v>163361.682</v>
      </c>
      <c r="F104" s="12">
        <v>181829.715</v>
      </c>
      <c r="G104" s="12">
        <v>183269.86200000002</v>
      </c>
      <c r="H104" s="12">
        <v>177677.43799999999</v>
      </c>
      <c r="I104" s="12">
        <v>192700.54499999998</v>
      </c>
      <c r="J104" s="12">
        <v>170625.44500000001</v>
      </c>
      <c r="K104" s="12">
        <v>191821.68999999997</v>
      </c>
      <c r="L104" s="12">
        <v>1069464.6870000002</v>
      </c>
      <c r="M104" s="12">
        <f t="shared" si="1"/>
        <v>279094.69199999998</v>
      </c>
      <c r="N104" s="13">
        <v>1346554</v>
      </c>
      <c r="O104" s="14">
        <v>76</v>
      </c>
      <c r="P104" s="14">
        <v>36</v>
      </c>
      <c r="Q104" s="14">
        <v>53</v>
      </c>
      <c r="R104" s="14">
        <v>69</v>
      </c>
      <c r="S104" s="14">
        <v>60</v>
      </c>
      <c r="T104" s="14">
        <v>61</v>
      </c>
      <c r="U104" s="14">
        <v>47</v>
      </c>
      <c r="V104" s="14">
        <v>317</v>
      </c>
      <c r="W104" s="14">
        <v>53</v>
      </c>
      <c r="X104" s="14">
        <v>326</v>
      </c>
      <c r="Y104" s="14">
        <v>393</v>
      </c>
      <c r="Z104" s="14">
        <v>772</v>
      </c>
      <c r="AA104" s="15">
        <v>8.7083059203119876E-4</v>
      </c>
      <c r="AB104" s="16">
        <v>2.2036991514325863E-4</v>
      </c>
      <c r="AC104" s="15">
        <v>2.9148151059907892E-4</v>
      </c>
      <c r="AD104" s="15">
        <v>3.7649398131810668E-4</v>
      </c>
      <c r="AE104" s="15">
        <v>3.3769059637161136E-4</v>
      </c>
      <c r="AF104" s="15">
        <v>3.1655333408631516E-4</v>
      </c>
      <c r="AG104" s="15">
        <v>2.7545715704946583E-4</v>
      </c>
      <c r="AH104" s="15">
        <v>1.6525764109366363E-3</v>
      </c>
      <c r="AI104" s="15">
        <v>3.0482539906434515E-4</v>
      </c>
      <c r="AJ104" s="15">
        <v>1.4081242362000924E-3</v>
      </c>
      <c r="AK104" s="15">
        <v>5.7331529221999269E-4</v>
      </c>
    </row>
    <row r="105" spans="1:37" x14ac:dyDescent="0.2">
      <c r="A105" s="11" t="s">
        <v>115</v>
      </c>
      <c r="B105" s="11" t="s">
        <v>568</v>
      </c>
      <c r="C105" s="11">
        <v>2012</v>
      </c>
      <c r="D105" s="12">
        <v>88387.760999999999</v>
      </c>
      <c r="E105" s="12">
        <v>163162.182</v>
      </c>
      <c r="F105" s="12">
        <v>182441.715</v>
      </c>
      <c r="G105" s="12">
        <v>188610.20899999997</v>
      </c>
      <c r="H105" s="12">
        <v>176124.67700000003</v>
      </c>
      <c r="I105" s="12">
        <v>191607.36</v>
      </c>
      <c r="J105" s="12">
        <v>174620.43299999999</v>
      </c>
      <c r="K105" s="12">
        <v>197109.54499999998</v>
      </c>
      <c r="L105" s="12">
        <v>1076566.5759999999</v>
      </c>
      <c r="M105" s="12">
        <f t="shared" si="1"/>
        <v>285497.30599999998</v>
      </c>
      <c r="N105" s="13">
        <v>1362730</v>
      </c>
      <c r="O105" s="14">
        <v>104</v>
      </c>
      <c r="P105" s="14">
        <v>74</v>
      </c>
      <c r="Q105" s="14">
        <v>46</v>
      </c>
      <c r="R105" s="14">
        <v>67</v>
      </c>
      <c r="S105" s="14">
        <v>55</v>
      </c>
      <c r="T105" s="14">
        <v>41</v>
      </c>
      <c r="U105" s="14">
        <v>44</v>
      </c>
      <c r="V105" s="14">
        <v>365</v>
      </c>
      <c r="W105" s="14">
        <v>35</v>
      </c>
      <c r="X105" s="14">
        <v>327</v>
      </c>
      <c r="Y105" s="14">
        <v>469</v>
      </c>
      <c r="Z105" s="14">
        <v>831</v>
      </c>
      <c r="AA105" s="15">
        <v>1.1766334934086632E-3</v>
      </c>
      <c r="AB105" s="16">
        <v>4.5353646962137341E-4</v>
      </c>
      <c r="AC105" s="15">
        <v>2.5213531894281965E-4</v>
      </c>
      <c r="AD105" s="15">
        <v>3.5522997591291578E-4</v>
      </c>
      <c r="AE105" s="15">
        <v>3.1227878419331319E-4</v>
      </c>
      <c r="AF105" s="15">
        <v>2.1397925424159074E-4</v>
      </c>
      <c r="AG105" s="15">
        <v>2.5197509388835384E-4</v>
      </c>
      <c r="AH105" s="15">
        <v>1.851762176205115E-3</v>
      </c>
      <c r="AI105" s="15">
        <v>3.037434073190101E-4</v>
      </c>
      <c r="AJ105" s="15">
        <v>1.6427475501292472E-3</v>
      </c>
      <c r="AK105" s="15">
        <v>6.0980531726754388E-4</v>
      </c>
    </row>
    <row r="106" spans="1:37" x14ac:dyDescent="0.2">
      <c r="A106" s="11" t="s">
        <v>116</v>
      </c>
      <c r="B106" s="11" t="s">
        <v>568</v>
      </c>
      <c r="C106" s="11">
        <v>2013</v>
      </c>
      <c r="D106" s="12">
        <v>88924.034</v>
      </c>
      <c r="E106" s="12">
        <v>165870.53600000002</v>
      </c>
      <c r="F106" s="12">
        <v>182628.31600000002</v>
      </c>
      <c r="G106" s="12">
        <v>192634.27100000001</v>
      </c>
      <c r="H106" s="12">
        <v>174196.14199999999</v>
      </c>
      <c r="I106" s="12">
        <v>188485.30199999997</v>
      </c>
      <c r="J106" s="12">
        <v>177111.15400000001</v>
      </c>
      <c r="K106" s="12">
        <v>202208.25299999997</v>
      </c>
      <c r="L106" s="12">
        <v>1080925.7210000001</v>
      </c>
      <c r="M106" s="12">
        <f t="shared" si="1"/>
        <v>291132.28699999995</v>
      </c>
      <c r="N106" s="13">
        <v>1376298</v>
      </c>
      <c r="O106" s="14">
        <v>133</v>
      </c>
      <c r="P106" s="14">
        <v>70</v>
      </c>
      <c r="Q106" s="14">
        <v>57</v>
      </c>
      <c r="R106" s="14">
        <v>53</v>
      </c>
      <c r="S106" s="14">
        <v>46</v>
      </c>
      <c r="T106" s="14">
        <v>43</v>
      </c>
      <c r="U106" s="14">
        <v>59</v>
      </c>
      <c r="V106" s="14">
        <v>389</v>
      </c>
      <c r="W106" s="14">
        <v>55</v>
      </c>
      <c r="X106" s="14">
        <v>328</v>
      </c>
      <c r="Y106" s="14">
        <v>522</v>
      </c>
      <c r="Z106" s="14">
        <v>905</v>
      </c>
      <c r="AA106" s="15">
        <v>1.4956586427466842E-3</v>
      </c>
      <c r="AB106" s="16">
        <v>4.2201587869710621E-4</v>
      </c>
      <c r="AC106" s="15">
        <v>3.1210932263099877E-4</v>
      </c>
      <c r="AD106" s="15">
        <v>2.7513276700385261E-4</v>
      </c>
      <c r="AE106" s="15">
        <v>2.6407014226526325E-4</v>
      </c>
      <c r="AF106" s="15">
        <v>2.281344993149652E-4</v>
      </c>
      <c r="AG106" s="15">
        <v>3.3312413514057957E-4</v>
      </c>
      <c r="AH106" s="15">
        <v>1.923759264168115E-3</v>
      </c>
      <c r="AI106" s="15">
        <v>3.0344360729667565E-4</v>
      </c>
      <c r="AJ106" s="15">
        <v>1.7929993453457125E-3</v>
      </c>
      <c r="AK106" s="15">
        <v>6.5756108052180556E-4</v>
      </c>
    </row>
    <row r="107" spans="1:37" x14ac:dyDescent="0.2">
      <c r="A107" s="11" t="s">
        <v>117</v>
      </c>
      <c r="B107" s="11" t="s">
        <v>568</v>
      </c>
      <c r="C107" s="11">
        <v>2014</v>
      </c>
      <c r="D107" s="12">
        <v>89518.225999999995</v>
      </c>
      <c r="E107" s="12">
        <v>168002.12400000001</v>
      </c>
      <c r="F107" s="12">
        <v>186077.82000000004</v>
      </c>
      <c r="G107" s="12">
        <v>199121.39999999997</v>
      </c>
      <c r="H107" s="12">
        <v>174280.28600000002</v>
      </c>
      <c r="I107" s="12">
        <v>184341.89500000002</v>
      </c>
      <c r="J107" s="12">
        <v>177204.234</v>
      </c>
      <c r="K107" s="12">
        <v>212874.065</v>
      </c>
      <c r="L107" s="12">
        <v>1089027.7590000001</v>
      </c>
      <c r="M107" s="12">
        <f t="shared" si="1"/>
        <v>302392.29099999997</v>
      </c>
      <c r="N107" s="13">
        <v>1391072</v>
      </c>
      <c r="O107" s="14">
        <v>109</v>
      </c>
      <c r="P107" s="14">
        <v>50</v>
      </c>
      <c r="Q107" s="14">
        <v>61</v>
      </c>
      <c r="R107" s="14">
        <v>53</v>
      </c>
      <c r="S107" s="14">
        <v>40</v>
      </c>
      <c r="T107" s="14">
        <v>41</v>
      </c>
      <c r="U107" s="14">
        <v>61</v>
      </c>
      <c r="V107" s="14">
        <v>374</v>
      </c>
      <c r="W107" s="14">
        <v>44</v>
      </c>
      <c r="X107" s="14">
        <v>306</v>
      </c>
      <c r="Y107" s="14">
        <v>483</v>
      </c>
      <c r="Z107" s="14">
        <v>833</v>
      </c>
      <c r="AA107" s="15">
        <v>1.217629133982168E-3</v>
      </c>
      <c r="AB107" s="16">
        <v>2.9761528491151695E-4</v>
      </c>
      <c r="AC107" s="15">
        <v>3.2781983365884224E-4</v>
      </c>
      <c r="AD107" s="15">
        <v>2.6616928165430743E-4</v>
      </c>
      <c r="AE107" s="15">
        <v>2.2951534518367726E-4</v>
      </c>
      <c r="AF107" s="15">
        <v>2.2241281614252689E-4</v>
      </c>
      <c r="AG107" s="15">
        <v>3.4423556719305026E-4</v>
      </c>
      <c r="AH107" s="15">
        <v>1.7569073057349658E-3</v>
      </c>
      <c r="AI107" s="15">
        <v>2.8098457313979264E-4</v>
      </c>
      <c r="AJ107" s="15">
        <v>1.5972629408069138E-3</v>
      </c>
      <c r="AK107" s="15">
        <v>5.9881875273170616E-4</v>
      </c>
    </row>
    <row r="108" spans="1:37" x14ac:dyDescent="0.2">
      <c r="A108" s="11" t="s">
        <v>118</v>
      </c>
      <c r="B108" s="11" t="s">
        <v>568</v>
      </c>
      <c r="C108" s="11">
        <v>2015</v>
      </c>
      <c r="D108" s="12">
        <v>91491.915999999997</v>
      </c>
      <c r="E108" s="12">
        <v>168365.158</v>
      </c>
      <c r="F108" s="12">
        <v>184446.45100000003</v>
      </c>
      <c r="G108" s="12">
        <v>204911.745</v>
      </c>
      <c r="H108" s="12">
        <v>175432.212</v>
      </c>
      <c r="I108" s="12">
        <v>181558.927</v>
      </c>
      <c r="J108" s="12">
        <v>179121.21399999998</v>
      </c>
      <c r="K108" s="12">
        <v>219910.65199999997</v>
      </c>
      <c r="L108" s="12">
        <v>1093835.7070000002</v>
      </c>
      <c r="M108" s="12">
        <f t="shared" si="1"/>
        <v>311402.56799999997</v>
      </c>
      <c r="N108" s="13">
        <v>1406214</v>
      </c>
      <c r="O108" s="14">
        <v>128</v>
      </c>
      <c r="P108" s="14">
        <v>56</v>
      </c>
      <c r="Q108" s="14">
        <v>61</v>
      </c>
      <c r="R108" s="14">
        <v>41</v>
      </c>
      <c r="S108" s="14">
        <v>67</v>
      </c>
      <c r="T108" s="14">
        <v>55</v>
      </c>
      <c r="U108" s="14">
        <v>49</v>
      </c>
      <c r="V108" s="14">
        <v>485</v>
      </c>
      <c r="W108" s="14">
        <v>51</v>
      </c>
      <c r="X108" s="14">
        <v>329</v>
      </c>
      <c r="Y108" s="14">
        <v>613</v>
      </c>
      <c r="Z108" s="14">
        <v>993</v>
      </c>
      <c r="AA108" s="15">
        <v>1.3990307078059225E-3</v>
      </c>
      <c r="AB108" s="16">
        <v>3.326103848635951E-4</v>
      </c>
      <c r="AC108" s="15">
        <v>3.3071929369896087E-4</v>
      </c>
      <c r="AD108" s="15">
        <v>2.0008613952313958E-4</v>
      </c>
      <c r="AE108" s="15">
        <v>3.8191389845782713E-4</v>
      </c>
      <c r="AF108" s="15">
        <v>3.0293195112350492E-4</v>
      </c>
      <c r="AG108" s="15">
        <v>2.7355777077303644E-4</v>
      </c>
      <c r="AH108" s="15">
        <v>2.2054411443425672E-3</v>
      </c>
      <c r="AI108" s="15">
        <v>3.0077643095262379E-4</v>
      </c>
      <c r="AJ108" s="15">
        <v>1.9685129892698895E-3</v>
      </c>
      <c r="AK108" s="15">
        <v>7.0615141080945007E-4</v>
      </c>
    </row>
    <row r="109" spans="1:37" x14ac:dyDescent="0.2">
      <c r="A109" s="11" t="s">
        <v>119</v>
      </c>
      <c r="B109" s="11" t="s">
        <v>568</v>
      </c>
      <c r="C109" s="11">
        <v>2016</v>
      </c>
      <c r="D109" s="12">
        <v>92158.558000000019</v>
      </c>
      <c r="E109" s="12">
        <v>167987.815</v>
      </c>
      <c r="F109" s="12">
        <v>180209.18800000002</v>
      </c>
      <c r="G109" s="12">
        <v>203187.95700000002</v>
      </c>
      <c r="H109" s="12">
        <v>176254.22400000002</v>
      </c>
      <c r="I109" s="12">
        <v>181785.24799999996</v>
      </c>
      <c r="J109" s="12">
        <v>184036.68400000001</v>
      </c>
      <c r="K109" s="12">
        <v>228155.08800000002</v>
      </c>
      <c r="L109" s="12">
        <v>1093461.1159999999</v>
      </c>
      <c r="M109" s="12">
        <f t="shared" si="1"/>
        <v>320313.64600000007</v>
      </c>
      <c r="N109" s="13">
        <v>1413673</v>
      </c>
      <c r="O109" s="14">
        <v>107</v>
      </c>
      <c r="P109" s="14">
        <v>51</v>
      </c>
      <c r="Q109" s="14">
        <v>51</v>
      </c>
      <c r="R109" s="14">
        <v>58</v>
      </c>
      <c r="S109" s="14">
        <v>45</v>
      </c>
      <c r="T109" s="14">
        <v>54</v>
      </c>
      <c r="U109" s="14">
        <v>69</v>
      </c>
      <c r="V109" s="14">
        <v>439</v>
      </c>
      <c r="W109" s="14">
        <v>48</v>
      </c>
      <c r="X109" s="14">
        <v>328</v>
      </c>
      <c r="Y109" s="14">
        <v>546</v>
      </c>
      <c r="Z109" s="14">
        <v>922</v>
      </c>
      <c r="AA109" s="15">
        <v>1.1610424720404152E-3</v>
      </c>
      <c r="AB109" s="16">
        <v>3.0359344813193743E-4</v>
      </c>
      <c r="AC109" s="15">
        <v>2.8300443815328655E-4</v>
      </c>
      <c r="AD109" s="15">
        <v>2.8544998855419365E-4</v>
      </c>
      <c r="AE109" s="15">
        <v>2.5531303011495481E-4</v>
      </c>
      <c r="AF109" s="15">
        <v>2.970538071384099E-4</v>
      </c>
      <c r="AG109" s="15">
        <v>3.7492525131565618E-4</v>
      </c>
      <c r="AH109" s="15">
        <v>1.9241297831587257E-3</v>
      </c>
      <c r="AI109" s="15">
        <v>2.9996494178033487E-4</v>
      </c>
      <c r="AJ109" s="15">
        <v>1.7045792672847908E-3</v>
      </c>
      <c r="AK109" s="15">
        <v>6.5220174679717308E-4</v>
      </c>
    </row>
    <row r="110" spans="1:37" x14ac:dyDescent="0.2">
      <c r="A110" s="11" t="s">
        <v>120</v>
      </c>
      <c r="B110" s="11" t="s">
        <v>568</v>
      </c>
      <c r="C110" s="11">
        <v>2017</v>
      </c>
      <c r="D110" s="12">
        <v>91417</v>
      </c>
      <c r="E110" s="12">
        <v>168638</v>
      </c>
      <c r="F110" s="12">
        <v>177283</v>
      </c>
      <c r="G110" s="12">
        <v>205405</v>
      </c>
      <c r="H110" s="12">
        <v>177403</v>
      </c>
      <c r="I110" s="12">
        <v>179765</v>
      </c>
      <c r="J110" s="12">
        <v>183621</v>
      </c>
      <c r="K110" s="12">
        <v>238126</v>
      </c>
      <c r="L110" s="12">
        <v>1092115</v>
      </c>
      <c r="M110" s="12">
        <f t="shared" si="1"/>
        <v>329543</v>
      </c>
      <c r="N110" s="13">
        <v>1421658</v>
      </c>
      <c r="O110" s="14">
        <v>89</v>
      </c>
      <c r="P110" s="14">
        <v>48</v>
      </c>
      <c r="Q110" s="14">
        <v>76</v>
      </c>
      <c r="R110" s="14">
        <v>56</v>
      </c>
      <c r="S110" s="14">
        <v>57</v>
      </c>
      <c r="T110" s="14">
        <v>45</v>
      </c>
      <c r="U110" s="14">
        <v>58</v>
      </c>
      <c r="V110" s="14">
        <v>553</v>
      </c>
      <c r="W110" s="14">
        <v>50</v>
      </c>
      <c r="X110" s="14">
        <v>340</v>
      </c>
      <c r="Y110" s="14">
        <v>642</v>
      </c>
      <c r="Z110" s="14">
        <v>1032</v>
      </c>
      <c r="AA110" s="15">
        <v>9.7356071627815392E-4</v>
      </c>
      <c r="AB110" s="16">
        <v>2.8463335665745564E-4</v>
      </c>
      <c r="AC110" s="15">
        <v>4.2869310650203349E-4</v>
      </c>
      <c r="AD110" s="15">
        <v>2.726321170370731E-4</v>
      </c>
      <c r="AE110" s="15">
        <v>3.2130234550712219E-4</v>
      </c>
      <c r="AF110" s="15">
        <v>2.5032681556476512E-4</v>
      </c>
      <c r="AG110" s="15">
        <v>3.1586801073951238E-4</v>
      </c>
      <c r="AH110" s="15">
        <v>2.3222999588453173E-3</v>
      </c>
      <c r="AI110" s="15">
        <v>3.1132252555820584E-4</v>
      </c>
      <c r="AJ110" s="15">
        <v>1.9481524414112878E-3</v>
      </c>
      <c r="AK110" s="15">
        <v>7.2591298329134006E-4</v>
      </c>
    </row>
    <row r="111" spans="1:37" x14ac:dyDescent="0.2">
      <c r="A111" s="11" t="s">
        <v>121</v>
      </c>
      <c r="B111" s="11" t="s">
        <v>569</v>
      </c>
      <c r="C111" s="11">
        <v>2009</v>
      </c>
      <c r="D111" s="12">
        <v>118308.21899999997</v>
      </c>
      <c r="E111" s="12">
        <v>219654.72199999998</v>
      </c>
      <c r="F111" s="12">
        <v>226820.76600000003</v>
      </c>
      <c r="G111" s="12">
        <v>198791.48699999994</v>
      </c>
      <c r="H111" s="12">
        <v>190729.63400000005</v>
      </c>
      <c r="I111" s="12">
        <v>201623.93400000007</v>
      </c>
      <c r="J111" s="12">
        <v>158520.40900000004</v>
      </c>
      <c r="K111" s="12">
        <v>174379.39300000004</v>
      </c>
      <c r="L111" s="12">
        <v>1196140.952</v>
      </c>
      <c r="M111" s="12">
        <f t="shared" si="1"/>
        <v>292687.61200000002</v>
      </c>
      <c r="N111" s="13">
        <v>1488444</v>
      </c>
      <c r="O111" s="14">
        <v>112</v>
      </c>
      <c r="P111" s="14">
        <v>43</v>
      </c>
      <c r="Q111" s="14">
        <v>76</v>
      </c>
      <c r="R111" s="14">
        <v>50</v>
      </c>
      <c r="S111" s="14">
        <v>49</v>
      </c>
      <c r="T111" s="14">
        <v>61</v>
      </c>
      <c r="U111" s="14">
        <v>56</v>
      </c>
      <c r="V111" s="14">
        <v>148</v>
      </c>
      <c r="W111" s="14">
        <v>61</v>
      </c>
      <c r="X111" s="14">
        <v>335</v>
      </c>
      <c r="Y111" s="14">
        <v>260</v>
      </c>
      <c r="Z111" s="14">
        <v>656</v>
      </c>
      <c r="AA111" s="15">
        <v>9.4667979069146529E-4</v>
      </c>
      <c r="AB111" s="16">
        <v>1.9576178289488355E-4</v>
      </c>
      <c r="AC111" s="15">
        <v>3.3506632280749809E-4</v>
      </c>
      <c r="AD111" s="15">
        <v>2.5151982489069071E-4</v>
      </c>
      <c r="AE111" s="15">
        <v>2.5690816352114419E-4</v>
      </c>
      <c r="AF111" s="15">
        <v>3.0254344704929711E-4</v>
      </c>
      <c r="AG111" s="15">
        <v>3.5326681500045832E-4</v>
      </c>
      <c r="AH111" s="15">
        <v>8.4872413794902918E-4</v>
      </c>
      <c r="AI111" s="15">
        <v>2.8006732771741099E-4</v>
      </c>
      <c r="AJ111" s="15">
        <v>8.88319113417072E-4</v>
      </c>
      <c r="AK111" s="15">
        <v>4.4072870729432883E-4</v>
      </c>
    </row>
    <row r="112" spans="1:37" x14ac:dyDescent="0.2">
      <c r="A112" s="11" t="s">
        <v>122</v>
      </c>
      <c r="B112" s="11" t="s">
        <v>569</v>
      </c>
      <c r="C112" s="11">
        <v>2010</v>
      </c>
      <c r="D112" s="12">
        <v>117531.72699999997</v>
      </c>
      <c r="E112" s="12">
        <v>226985.93000000002</v>
      </c>
      <c r="F112" s="12">
        <v>221152.67499999999</v>
      </c>
      <c r="G112" s="12">
        <v>198668.28800000006</v>
      </c>
      <c r="H112" s="12">
        <v>189624.17400000003</v>
      </c>
      <c r="I112" s="12">
        <v>203261.524</v>
      </c>
      <c r="J112" s="12">
        <v>165030.50300000006</v>
      </c>
      <c r="K112" s="12">
        <v>177896.86999999997</v>
      </c>
      <c r="L112" s="12">
        <v>1204723.094</v>
      </c>
      <c r="M112" s="12">
        <f t="shared" si="1"/>
        <v>295428.59699999995</v>
      </c>
      <c r="N112" s="13">
        <v>1500717</v>
      </c>
      <c r="O112" s="14">
        <v>109</v>
      </c>
      <c r="P112" s="14">
        <v>61</v>
      </c>
      <c r="Q112" s="14">
        <v>49</v>
      </c>
      <c r="R112" s="14">
        <v>69</v>
      </c>
      <c r="S112" s="14">
        <v>57</v>
      </c>
      <c r="T112" s="14">
        <v>57</v>
      </c>
      <c r="U112" s="14">
        <v>63</v>
      </c>
      <c r="V112" s="14">
        <v>199</v>
      </c>
      <c r="W112" s="14">
        <v>47</v>
      </c>
      <c r="X112" s="14">
        <v>356</v>
      </c>
      <c r="Y112" s="14">
        <v>308</v>
      </c>
      <c r="Z112" s="14">
        <v>711</v>
      </c>
      <c r="AA112" s="15">
        <v>9.2740915820968095E-4</v>
      </c>
      <c r="AB112" s="16">
        <v>2.6873912405055237E-4</v>
      </c>
      <c r="AC112" s="15">
        <v>2.2156639072984309E-4</v>
      </c>
      <c r="AD112" s="15">
        <v>3.4731260179782686E-4</v>
      </c>
      <c r="AE112" s="15">
        <v>3.0059458558274321E-4</v>
      </c>
      <c r="AF112" s="15">
        <v>2.8042690460197472E-4</v>
      </c>
      <c r="AG112" s="15">
        <v>3.8174760941012207E-4</v>
      </c>
      <c r="AH112" s="15">
        <v>1.1186256396753919E-3</v>
      </c>
      <c r="AI112" s="15">
        <v>2.9550359063673762E-4</v>
      </c>
      <c r="AJ112" s="15">
        <v>1.0425531012490305E-3</v>
      </c>
      <c r="AK112" s="15">
        <v>4.7377353624967268E-4</v>
      </c>
    </row>
    <row r="113" spans="1:37" x14ac:dyDescent="0.2">
      <c r="A113" s="11" t="s">
        <v>123</v>
      </c>
      <c r="B113" s="11" t="s">
        <v>569</v>
      </c>
      <c r="C113" s="11">
        <v>2011</v>
      </c>
      <c r="D113" s="12">
        <v>118195.25499999998</v>
      </c>
      <c r="E113" s="12">
        <v>230983.96400000001</v>
      </c>
      <c r="F113" s="12">
        <v>222542.09299999999</v>
      </c>
      <c r="G113" s="12">
        <v>203342.0260000001</v>
      </c>
      <c r="H113" s="12">
        <v>190115.88499999995</v>
      </c>
      <c r="I113" s="12">
        <v>204605.45599999998</v>
      </c>
      <c r="J113" s="12">
        <v>172728.52600000004</v>
      </c>
      <c r="K113" s="12">
        <v>186788.20300000007</v>
      </c>
      <c r="L113" s="12">
        <v>1224317.9500000002</v>
      </c>
      <c r="M113" s="12">
        <f t="shared" si="1"/>
        <v>304983.45800000004</v>
      </c>
      <c r="N113" s="13">
        <v>1529400</v>
      </c>
      <c r="O113" s="14">
        <v>105</v>
      </c>
      <c r="P113" s="14">
        <v>74</v>
      </c>
      <c r="Q113" s="14">
        <v>67</v>
      </c>
      <c r="R113" s="14">
        <v>64</v>
      </c>
      <c r="S113" s="14">
        <v>63</v>
      </c>
      <c r="T113" s="14">
        <v>65</v>
      </c>
      <c r="U113" s="14">
        <v>54</v>
      </c>
      <c r="V113" s="14">
        <v>213</v>
      </c>
      <c r="W113" s="14">
        <v>35</v>
      </c>
      <c r="X113" s="14">
        <v>387</v>
      </c>
      <c r="Y113" s="14">
        <v>318</v>
      </c>
      <c r="Z113" s="14">
        <v>740</v>
      </c>
      <c r="AA113" s="15">
        <v>8.8836053528544795E-4</v>
      </c>
      <c r="AB113" s="16">
        <v>3.2036856030403908E-4</v>
      </c>
      <c r="AC113" s="15">
        <v>3.0106663910993236E-4</v>
      </c>
      <c r="AD113" s="15">
        <v>3.1474064294018578E-4</v>
      </c>
      <c r="AE113" s="15">
        <v>3.3137683366121675E-4</v>
      </c>
      <c r="AF113" s="15">
        <v>3.1768458803952917E-4</v>
      </c>
      <c r="AG113" s="15">
        <v>3.1262931057490751E-4</v>
      </c>
      <c r="AH113" s="15">
        <v>1.1403289746301586E-3</v>
      </c>
      <c r="AI113" s="15">
        <v>3.1609436094602708E-4</v>
      </c>
      <c r="AJ113" s="15">
        <v>1.042679501653496E-3</v>
      </c>
      <c r="AK113" s="15">
        <v>4.8384987576827513E-4</v>
      </c>
    </row>
    <row r="114" spans="1:37" x14ac:dyDescent="0.2">
      <c r="A114" s="11" t="s">
        <v>124</v>
      </c>
      <c r="B114" s="11" t="s">
        <v>569</v>
      </c>
      <c r="C114" s="11">
        <v>2012</v>
      </c>
      <c r="D114" s="12">
        <v>117963.488</v>
      </c>
      <c r="E114" s="12">
        <v>232694.77499999999</v>
      </c>
      <c r="F114" s="12">
        <v>223084.11000000002</v>
      </c>
      <c r="G114" s="12">
        <v>205227.49300000005</v>
      </c>
      <c r="H114" s="12">
        <v>188570.15499999994</v>
      </c>
      <c r="I114" s="12">
        <v>202336.63400000005</v>
      </c>
      <c r="J114" s="12">
        <v>176453.93300000005</v>
      </c>
      <c r="K114" s="12">
        <v>191302.495</v>
      </c>
      <c r="L114" s="12">
        <v>1228367.0999999999</v>
      </c>
      <c r="M114" s="12">
        <f t="shared" si="1"/>
        <v>309265.98300000001</v>
      </c>
      <c r="N114" s="13">
        <v>1536407</v>
      </c>
      <c r="O114" s="14">
        <v>89</v>
      </c>
      <c r="P114" s="14">
        <v>50</v>
      </c>
      <c r="Q114" s="14">
        <v>57</v>
      </c>
      <c r="R114" s="14">
        <v>64</v>
      </c>
      <c r="S114" s="14">
        <v>41</v>
      </c>
      <c r="T114" s="14">
        <v>68</v>
      </c>
      <c r="U114" s="14">
        <v>44</v>
      </c>
      <c r="V114" s="14">
        <v>169</v>
      </c>
      <c r="W114" s="14">
        <v>51</v>
      </c>
      <c r="X114" s="14">
        <v>324</v>
      </c>
      <c r="Y114" s="14">
        <v>258</v>
      </c>
      <c r="Z114" s="14">
        <v>633</v>
      </c>
      <c r="AA114" s="15">
        <v>7.5447073928502353E-4</v>
      </c>
      <c r="AB114" s="16">
        <v>2.1487375468572513E-4</v>
      </c>
      <c r="AC114" s="15">
        <v>2.5550900958387396E-4</v>
      </c>
      <c r="AD114" s="15">
        <v>3.1184905620807823E-4</v>
      </c>
      <c r="AE114" s="15">
        <v>2.1742571087137312E-4</v>
      </c>
      <c r="AF114" s="15">
        <v>3.3607359505644432E-4</v>
      </c>
      <c r="AG114" s="15">
        <v>2.4935686755137379E-4</v>
      </c>
      <c r="AH114" s="15">
        <v>8.8341764700977893E-4</v>
      </c>
      <c r="AI114" s="15">
        <v>2.6376479799890441E-4</v>
      </c>
      <c r="AJ114" s="15">
        <v>8.3423335957385266E-4</v>
      </c>
      <c r="AK114" s="15">
        <v>4.1200020567466825E-4</v>
      </c>
    </row>
    <row r="115" spans="1:37" x14ac:dyDescent="0.2">
      <c r="A115" s="11" t="s">
        <v>125</v>
      </c>
      <c r="B115" s="11" t="s">
        <v>569</v>
      </c>
      <c r="C115" s="11">
        <v>2013</v>
      </c>
      <c r="D115" s="12">
        <v>117186.89000000001</v>
      </c>
      <c r="E115" s="12">
        <v>237208.43499999997</v>
      </c>
      <c r="F115" s="12">
        <v>222510.21500000003</v>
      </c>
      <c r="G115" s="12">
        <v>208266.16099999999</v>
      </c>
      <c r="H115" s="12">
        <v>191229.177</v>
      </c>
      <c r="I115" s="12">
        <v>200453.41300000006</v>
      </c>
      <c r="J115" s="12">
        <v>181315.43100000001</v>
      </c>
      <c r="K115" s="12">
        <v>195739.24599999998</v>
      </c>
      <c r="L115" s="12">
        <v>1240982.8320000002</v>
      </c>
      <c r="M115" s="12">
        <f t="shared" si="1"/>
        <v>312926.136</v>
      </c>
      <c r="N115" s="13">
        <v>1553580</v>
      </c>
      <c r="O115" s="14">
        <v>109</v>
      </c>
      <c r="P115" s="14">
        <v>56</v>
      </c>
      <c r="Q115" s="14">
        <v>64</v>
      </c>
      <c r="R115" s="14">
        <v>56</v>
      </c>
      <c r="S115" s="14">
        <v>46</v>
      </c>
      <c r="T115" s="14">
        <v>51</v>
      </c>
      <c r="U115" s="14">
        <v>56</v>
      </c>
      <c r="V115" s="14">
        <v>219</v>
      </c>
      <c r="W115" s="14">
        <v>56</v>
      </c>
      <c r="X115" s="14">
        <v>329</v>
      </c>
      <c r="Y115" s="14">
        <v>328</v>
      </c>
      <c r="Z115" s="14">
        <v>713</v>
      </c>
      <c r="AA115" s="15">
        <v>9.3013817501258022E-4</v>
      </c>
      <c r="AB115" s="16">
        <v>2.360792945664011E-4</v>
      </c>
      <c r="AC115" s="15">
        <v>2.8762724443909233E-4</v>
      </c>
      <c r="AD115" s="15">
        <v>2.6888669638463255E-4</v>
      </c>
      <c r="AE115" s="15">
        <v>2.4054906642201362E-4</v>
      </c>
      <c r="AF115" s="15">
        <v>2.5442320605436626E-4</v>
      </c>
      <c r="AG115" s="15">
        <v>3.0885402136567183E-4</v>
      </c>
      <c r="AH115" s="15">
        <v>1.1188354122913093E-3</v>
      </c>
      <c r="AI115" s="15">
        <v>2.6511245080624934E-4</v>
      </c>
      <c r="AJ115" s="15">
        <v>1.0481706775684599E-3</v>
      </c>
      <c r="AK115" s="15">
        <v>4.5893999665289206E-4</v>
      </c>
    </row>
    <row r="116" spans="1:37" x14ac:dyDescent="0.2">
      <c r="A116" s="11" t="s">
        <v>126</v>
      </c>
      <c r="B116" s="11" t="s">
        <v>569</v>
      </c>
      <c r="C116" s="11">
        <v>2014</v>
      </c>
      <c r="D116" s="12">
        <v>105305.61700000001</v>
      </c>
      <c r="E116" s="12">
        <v>220453.24700000003</v>
      </c>
      <c r="F116" s="12">
        <v>199613.28599999996</v>
      </c>
      <c r="G116" s="12">
        <v>195363.09799999997</v>
      </c>
      <c r="H116" s="12">
        <v>180904.51199999996</v>
      </c>
      <c r="I116" s="12">
        <v>184813.79800000001</v>
      </c>
      <c r="J116" s="12">
        <v>171175.413</v>
      </c>
      <c r="K116" s="12">
        <v>189451.18099999998</v>
      </c>
      <c r="L116" s="12">
        <v>1152323.3539999998</v>
      </c>
      <c r="M116" s="12">
        <f t="shared" si="1"/>
        <v>294756.79800000001</v>
      </c>
      <c r="N116" s="13">
        <v>1447565</v>
      </c>
      <c r="O116" s="14">
        <v>88</v>
      </c>
      <c r="P116" s="14">
        <v>68</v>
      </c>
      <c r="Q116" s="14">
        <v>63</v>
      </c>
      <c r="R116" s="14">
        <v>52</v>
      </c>
      <c r="S116" s="14">
        <v>50</v>
      </c>
      <c r="T116" s="14">
        <v>67</v>
      </c>
      <c r="U116" s="14">
        <v>46</v>
      </c>
      <c r="V116" s="14">
        <v>182</v>
      </c>
      <c r="W116" s="14">
        <v>50</v>
      </c>
      <c r="X116" s="14">
        <v>346</v>
      </c>
      <c r="Y116" s="14">
        <v>270</v>
      </c>
      <c r="Z116" s="14">
        <v>666</v>
      </c>
      <c r="AA116" s="15">
        <v>8.3566292574877553E-4</v>
      </c>
      <c r="AB116" s="16">
        <v>3.0845542501807647E-4</v>
      </c>
      <c r="AC116" s="15">
        <v>3.1561025451983199E-4</v>
      </c>
      <c r="AD116" s="15">
        <v>2.6617104526055382E-4</v>
      </c>
      <c r="AE116" s="15">
        <v>2.7638890510370474E-4</v>
      </c>
      <c r="AF116" s="15">
        <v>3.6252704465280236E-4</v>
      </c>
      <c r="AG116" s="15">
        <v>2.6873018264603221E-4</v>
      </c>
      <c r="AH116" s="15">
        <v>9.6066965135466751E-4</v>
      </c>
      <c r="AI116" s="15">
        <v>3.0026294164649904E-4</v>
      </c>
      <c r="AJ116" s="15">
        <v>9.1600940786444552E-4</v>
      </c>
      <c r="AK116" s="15">
        <v>4.6008296691340286E-4</v>
      </c>
    </row>
    <row r="117" spans="1:37" x14ac:dyDescent="0.2">
      <c r="A117" s="11" t="s">
        <v>127</v>
      </c>
      <c r="B117" s="11" t="s">
        <v>569</v>
      </c>
      <c r="C117" s="11">
        <v>2015</v>
      </c>
      <c r="D117" s="12">
        <v>106045.37800000004</v>
      </c>
      <c r="E117" s="12">
        <v>223634.64700000003</v>
      </c>
      <c r="F117" s="12">
        <v>210738.19999999995</v>
      </c>
      <c r="G117" s="12">
        <v>199795.44199999998</v>
      </c>
      <c r="H117" s="12">
        <v>185526.41</v>
      </c>
      <c r="I117" s="12">
        <v>186597.00000000006</v>
      </c>
      <c r="J117" s="12">
        <v>175739.3249999999</v>
      </c>
      <c r="K117" s="12">
        <v>195342.87899999996</v>
      </c>
      <c r="L117" s="12">
        <v>1182031.024</v>
      </c>
      <c r="M117" s="12">
        <f t="shared" si="1"/>
        <v>301388.25699999998</v>
      </c>
      <c r="N117" s="13">
        <v>1484099</v>
      </c>
      <c r="O117" s="14">
        <v>99</v>
      </c>
      <c r="P117" s="14">
        <v>42</v>
      </c>
      <c r="Q117" s="14">
        <v>55</v>
      </c>
      <c r="R117" s="14">
        <v>53</v>
      </c>
      <c r="S117" s="14">
        <v>51</v>
      </c>
      <c r="T117" s="14">
        <v>63</v>
      </c>
      <c r="U117" s="14">
        <v>29</v>
      </c>
      <c r="V117" s="14">
        <v>190</v>
      </c>
      <c r="W117" s="14">
        <v>58</v>
      </c>
      <c r="X117" s="14">
        <v>293</v>
      </c>
      <c r="Y117" s="14">
        <v>289</v>
      </c>
      <c r="Z117" s="14">
        <v>640</v>
      </c>
      <c r="AA117" s="15">
        <v>9.3356261128137012E-4</v>
      </c>
      <c r="AB117" s="16">
        <v>1.8780631965314388E-4</v>
      </c>
      <c r="AC117" s="15">
        <v>2.6098732930242361E-4</v>
      </c>
      <c r="AD117" s="15">
        <v>2.6527131685016121E-4</v>
      </c>
      <c r="AE117" s="15">
        <v>2.7489347742997881E-4</v>
      </c>
      <c r="AF117" s="15">
        <v>3.3762600684898459E-4</v>
      </c>
      <c r="AG117" s="15">
        <v>1.6501713546470043E-4</v>
      </c>
      <c r="AH117" s="15">
        <v>9.7264871375219179E-4</v>
      </c>
      <c r="AI117" s="15">
        <v>2.4787843470341941E-4</v>
      </c>
      <c r="AJ117" s="15">
        <v>9.5889601962826309E-4</v>
      </c>
      <c r="AK117" s="15">
        <v>4.3123807778322064E-4</v>
      </c>
    </row>
    <row r="118" spans="1:37" x14ac:dyDescent="0.2">
      <c r="A118" s="11" t="s">
        <v>128</v>
      </c>
      <c r="B118" s="11" t="s">
        <v>569</v>
      </c>
      <c r="C118" s="11">
        <v>2016</v>
      </c>
      <c r="D118" s="12">
        <v>104928.70999999999</v>
      </c>
      <c r="E118" s="12">
        <v>226209.63500000001</v>
      </c>
      <c r="F118" s="12">
        <v>210922.47399999996</v>
      </c>
      <c r="G118" s="12">
        <v>198792.23300000004</v>
      </c>
      <c r="H118" s="12">
        <v>185114.62699999998</v>
      </c>
      <c r="I118" s="12">
        <v>181877.149</v>
      </c>
      <c r="J118" s="12">
        <v>180223.478</v>
      </c>
      <c r="K118" s="12">
        <v>209266.17399999994</v>
      </c>
      <c r="L118" s="12">
        <v>1183139.5959999999</v>
      </c>
      <c r="M118" s="12">
        <f t="shared" si="1"/>
        <v>314194.88399999996</v>
      </c>
      <c r="N118" s="13">
        <v>1498415</v>
      </c>
      <c r="O118" s="14">
        <v>122</v>
      </c>
      <c r="P118" s="14">
        <v>45</v>
      </c>
      <c r="Q118" s="14">
        <v>59</v>
      </c>
      <c r="R118" s="14">
        <v>56</v>
      </c>
      <c r="S118" s="14">
        <v>53</v>
      </c>
      <c r="T118" s="14">
        <v>55</v>
      </c>
      <c r="U118" s="14">
        <v>53</v>
      </c>
      <c r="V118" s="14">
        <v>191</v>
      </c>
      <c r="W118" s="14">
        <v>51</v>
      </c>
      <c r="X118" s="14">
        <v>321</v>
      </c>
      <c r="Y118" s="14">
        <v>313</v>
      </c>
      <c r="Z118" s="14">
        <v>685</v>
      </c>
      <c r="AA118" s="15">
        <v>1.1626941758837977E-3</v>
      </c>
      <c r="AB118" s="16">
        <v>1.9893051858732718E-4</v>
      </c>
      <c r="AC118" s="15">
        <v>2.797236296403389E-4</v>
      </c>
      <c r="AD118" s="15">
        <v>2.8170114674450075E-4</v>
      </c>
      <c r="AE118" s="15">
        <v>2.8630908782805158E-4</v>
      </c>
      <c r="AF118" s="15">
        <v>3.0240192515883343E-4</v>
      </c>
      <c r="AG118" s="15">
        <v>2.9407933188371825E-4</v>
      </c>
      <c r="AH118" s="15">
        <v>9.1271320323369626E-4</v>
      </c>
      <c r="AI118" s="15">
        <v>2.7131202529714004E-4</v>
      </c>
      <c r="AJ118" s="15">
        <v>9.9619699727510535E-4</v>
      </c>
      <c r="AK118" s="15">
        <v>4.5714972153909297E-4</v>
      </c>
    </row>
    <row r="119" spans="1:37" x14ac:dyDescent="0.2">
      <c r="A119" s="11" t="s">
        <v>129</v>
      </c>
      <c r="B119" s="11" t="s">
        <v>569</v>
      </c>
      <c r="C119" s="11">
        <v>2017</v>
      </c>
      <c r="D119" s="12">
        <v>100125</v>
      </c>
      <c r="E119" s="12">
        <v>219883</v>
      </c>
      <c r="F119" s="12">
        <v>202076</v>
      </c>
      <c r="G119" s="12">
        <v>197089</v>
      </c>
      <c r="H119" s="12">
        <v>185100</v>
      </c>
      <c r="I119" s="12">
        <v>180146</v>
      </c>
      <c r="J119" s="12">
        <v>179283</v>
      </c>
      <c r="K119" s="12">
        <v>213704</v>
      </c>
      <c r="L119" s="12">
        <v>1163577</v>
      </c>
      <c r="M119" s="12">
        <f t="shared" si="1"/>
        <v>313829</v>
      </c>
      <c r="N119" s="13">
        <v>1477406</v>
      </c>
      <c r="O119" s="14">
        <v>94</v>
      </c>
      <c r="P119" s="14">
        <v>47</v>
      </c>
      <c r="Q119" s="14">
        <v>62</v>
      </c>
      <c r="R119" s="14">
        <v>57</v>
      </c>
      <c r="S119" s="14">
        <v>54</v>
      </c>
      <c r="T119" s="14">
        <v>57</v>
      </c>
      <c r="U119" s="14">
        <v>46</v>
      </c>
      <c r="V119" s="14">
        <v>209</v>
      </c>
      <c r="W119" s="14">
        <v>51</v>
      </c>
      <c r="X119" s="14">
        <v>323</v>
      </c>
      <c r="Y119" s="14">
        <v>303</v>
      </c>
      <c r="Z119" s="14">
        <v>677</v>
      </c>
      <c r="AA119" s="15">
        <v>9.3882646691635457E-4</v>
      </c>
      <c r="AB119" s="16">
        <v>2.137500397938904E-4</v>
      </c>
      <c r="AC119" s="15">
        <v>3.0681525762584372E-4</v>
      </c>
      <c r="AD119" s="15">
        <v>2.8920944344940612E-4</v>
      </c>
      <c r="AE119" s="15">
        <v>2.9173419773095626E-4</v>
      </c>
      <c r="AF119" s="15">
        <v>3.1641002298135959E-4</v>
      </c>
      <c r="AG119" s="15">
        <v>2.5657758962087873E-4</v>
      </c>
      <c r="AH119" s="15">
        <v>9.7798824542357659E-4</v>
      </c>
      <c r="AI119" s="15">
        <v>2.7759228654399324E-4</v>
      </c>
      <c r="AJ119" s="15">
        <v>9.6549394734074924E-4</v>
      </c>
      <c r="AK119" s="15">
        <v>4.5823558317754226E-4</v>
      </c>
    </row>
    <row r="120" spans="1:37" x14ac:dyDescent="0.2">
      <c r="A120" s="11" t="s">
        <v>130</v>
      </c>
      <c r="B120" s="11" t="s">
        <v>570</v>
      </c>
      <c r="C120" s="11">
        <v>2009</v>
      </c>
      <c r="D120" s="12">
        <v>892111.46400000039</v>
      </c>
      <c r="E120" s="12">
        <v>1754655.1490000009</v>
      </c>
      <c r="F120" s="12">
        <v>1830364.514</v>
      </c>
      <c r="G120" s="12">
        <v>1758476.6700000009</v>
      </c>
      <c r="H120" s="12">
        <v>1816055.436</v>
      </c>
      <c r="I120" s="12">
        <v>1851699.4279999991</v>
      </c>
      <c r="J120" s="12">
        <v>1329711.6629999999</v>
      </c>
      <c r="K120" s="12">
        <v>1551158.4959999993</v>
      </c>
      <c r="L120" s="12">
        <v>10340962.860000001</v>
      </c>
      <c r="M120" s="12">
        <f t="shared" si="1"/>
        <v>2443269.96</v>
      </c>
      <c r="N120" s="13">
        <v>12785043</v>
      </c>
      <c r="O120" s="14">
        <v>116</v>
      </c>
      <c r="P120" s="14">
        <v>101</v>
      </c>
      <c r="Q120" s="14">
        <v>44</v>
      </c>
      <c r="R120" s="14">
        <v>31</v>
      </c>
      <c r="S120" s="14">
        <v>77</v>
      </c>
      <c r="T120" s="14">
        <v>52</v>
      </c>
      <c r="U120" s="14">
        <v>173</v>
      </c>
      <c r="V120" s="14">
        <v>2006</v>
      </c>
      <c r="W120" s="14">
        <v>54</v>
      </c>
      <c r="X120" s="14">
        <v>478</v>
      </c>
      <c r="Y120" s="14">
        <v>2122</v>
      </c>
      <c r="Z120" s="14">
        <v>2654</v>
      </c>
      <c r="AA120" s="15">
        <v>1.3002859472277778E-4</v>
      </c>
      <c r="AB120" s="16">
        <v>5.7561168106200875E-5</v>
      </c>
      <c r="AC120" s="15">
        <v>2.4038927581612851E-5</v>
      </c>
      <c r="AD120" s="15">
        <v>1.7628894672796532E-5</v>
      </c>
      <c r="AE120" s="15">
        <v>4.2399586749178953E-5</v>
      </c>
      <c r="AF120" s="15">
        <v>2.80823114236011E-5</v>
      </c>
      <c r="AG120" s="15">
        <v>1.3010339370092447E-4</v>
      </c>
      <c r="AH120" s="15">
        <v>1.2932269688577336E-3</v>
      </c>
      <c r="AI120" s="15">
        <v>4.6223935475965911E-5</v>
      </c>
      <c r="AJ120" s="15">
        <v>8.6850820201628482E-4</v>
      </c>
      <c r="AK120" s="15">
        <v>2.075863178559509E-4</v>
      </c>
    </row>
    <row r="121" spans="1:37" x14ac:dyDescent="0.2">
      <c r="A121" s="11" t="s">
        <v>131</v>
      </c>
      <c r="B121" s="11" t="s">
        <v>570</v>
      </c>
      <c r="C121" s="11">
        <v>2010</v>
      </c>
      <c r="D121" s="12">
        <v>844052.18199999991</v>
      </c>
      <c r="E121" s="12">
        <v>1740059.4860000007</v>
      </c>
      <c r="F121" s="12">
        <v>1802677.9820000001</v>
      </c>
      <c r="G121" s="12">
        <v>1752223.878</v>
      </c>
      <c r="H121" s="12">
        <v>1774117.5290000001</v>
      </c>
      <c r="I121" s="12">
        <v>1848952.3939999999</v>
      </c>
      <c r="J121" s="12">
        <v>1384642.5249999999</v>
      </c>
      <c r="K121" s="12">
        <v>1556220.4290000007</v>
      </c>
      <c r="L121" s="12">
        <v>10302673.794000002</v>
      </c>
      <c r="M121" s="12">
        <f t="shared" si="1"/>
        <v>2400272.6110000005</v>
      </c>
      <c r="N121" s="13">
        <v>12699765</v>
      </c>
      <c r="O121" s="14">
        <v>109</v>
      </c>
      <c r="P121" s="14">
        <v>81</v>
      </c>
      <c r="Q121" s="14">
        <v>41</v>
      </c>
      <c r="R121" s="14">
        <v>41</v>
      </c>
      <c r="S121" s="14">
        <v>55</v>
      </c>
      <c r="T121" s="14">
        <v>58</v>
      </c>
      <c r="U121" s="14">
        <v>152</v>
      </c>
      <c r="V121" s="14">
        <v>1912</v>
      </c>
      <c r="W121" s="14">
        <v>50</v>
      </c>
      <c r="X121" s="14">
        <v>428</v>
      </c>
      <c r="Y121" s="14">
        <v>2021</v>
      </c>
      <c r="Z121" s="14">
        <v>2499</v>
      </c>
      <c r="AA121" s="15">
        <v>1.2913893515649962E-4</v>
      </c>
      <c r="AB121" s="16">
        <v>4.655013271195716E-5</v>
      </c>
      <c r="AC121" s="15">
        <v>2.2743940076592114E-5</v>
      </c>
      <c r="AD121" s="15">
        <v>2.3398836481327759E-5</v>
      </c>
      <c r="AE121" s="15">
        <v>3.1001328322933216E-5</v>
      </c>
      <c r="AF121" s="15">
        <v>3.1369114850233406E-5</v>
      </c>
      <c r="AG121" s="15">
        <v>1.0977562602304159E-4</v>
      </c>
      <c r="AH121" s="15">
        <v>1.2286177230230919E-3</v>
      </c>
      <c r="AI121" s="15">
        <v>4.1542613942533601E-5</v>
      </c>
      <c r="AJ121" s="15">
        <v>8.4198769370534619E-4</v>
      </c>
      <c r="AK121" s="15">
        <v>1.9677529466096419E-4</v>
      </c>
    </row>
    <row r="122" spans="1:37" x14ac:dyDescent="0.2">
      <c r="A122" s="11" t="s">
        <v>132</v>
      </c>
      <c r="B122" s="11" t="s">
        <v>570</v>
      </c>
      <c r="C122" s="11">
        <v>2011</v>
      </c>
      <c r="D122" s="12">
        <v>826826.70300000021</v>
      </c>
      <c r="E122" s="12">
        <v>1716811.7340000004</v>
      </c>
      <c r="F122" s="12">
        <v>1778455.6140000005</v>
      </c>
      <c r="G122" s="12">
        <v>1742987.8100000003</v>
      </c>
      <c r="H122" s="12">
        <v>1728847.8560000001</v>
      </c>
      <c r="I122" s="12">
        <v>1829258.47</v>
      </c>
      <c r="J122" s="12">
        <v>1407394.169</v>
      </c>
      <c r="K122" s="12">
        <v>1559619.9860000005</v>
      </c>
      <c r="L122" s="12">
        <v>10203755.653000003</v>
      </c>
      <c r="M122" s="12">
        <f t="shared" si="1"/>
        <v>2386446.6890000007</v>
      </c>
      <c r="N122" s="13">
        <v>12597962</v>
      </c>
      <c r="O122" s="14">
        <v>85</v>
      </c>
      <c r="P122" s="14">
        <v>75</v>
      </c>
      <c r="Q122" s="14">
        <v>41</v>
      </c>
      <c r="R122" s="14">
        <v>57</v>
      </c>
      <c r="S122" s="14">
        <v>68</v>
      </c>
      <c r="T122" s="14">
        <v>58</v>
      </c>
      <c r="U122" s="14">
        <v>201</v>
      </c>
      <c r="V122" s="14">
        <v>2049</v>
      </c>
      <c r="W122" s="14">
        <v>47</v>
      </c>
      <c r="X122" s="14">
        <v>500</v>
      </c>
      <c r="Y122" s="14">
        <v>2134</v>
      </c>
      <c r="Z122" s="14">
        <v>2681</v>
      </c>
      <c r="AA122" s="15">
        <v>1.0280267883414014E-4</v>
      </c>
      <c r="AB122" s="16">
        <v>4.36856287236909E-5</v>
      </c>
      <c r="AC122" s="15">
        <v>2.3053710015165996E-5</v>
      </c>
      <c r="AD122" s="15">
        <v>3.2702466232394359E-5</v>
      </c>
      <c r="AE122" s="15">
        <v>3.9332553043348885E-5</v>
      </c>
      <c r="AF122" s="15">
        <v>3.170683692392579E-5</v>
      </c>
      <c r="AG122" s="15">
        <v>1.4281713284546087E-4</v>
      </c>
      <c r="AH122" s="15">
        <v>1.3137815739686215E-3</v>
      </c>
      <c r="AI122" s="15">
        <v>4.9001565404302405E-5</v>
      </c>
      <c r="AJ122" s="15">
        <v>8.9421649762233568E-4</v>
      </c>
      <c r="AK122" s="15">
        <v>2.1281219930652275E-4</v>
      </c>
    </row>
    <row r="123" spans="1:37" x14ac:dyDescent="0.2">
      <c r="A123" s="11" t="s">
        <v>133</v>
      </c>
      <c r="B123" s="11" t="s">
        <v>570</v>
      </c>
      <c r="C123" s="11">
        <v>2012</v>
      </c>
      <c r="D123" s="12">
        <v>826641.96000000031</v>
      </c>
      <c r="E123" s="12">
        <v>1714163.3160000001</v>
      </c>
      <c r="F123" s="12">
        <v>1784606.7199999997</v>
      </c>
      <c r="G123" s="12">
        <v>1761955.9519999989</v>
      </c>
      <c r="H123" s="12">
        <v>1715035.9189999993</v>
      </c>
      <c r="I123" s="12">
        <v>1834098.66</v>
      </c>
      <c r="J123" s="12">
        <v>1460640.2519999999</v>
      </c>
      <c r="K123" s="12">
        <v>1601625.2590000005</v>
      </c>
      <c r="L123" s="12">
        <v>10270500.818999998</v>
      </c>
      <c r="M123" s="12">
        <f t="shared" si="1"/>
        <v>2428267.219000001</v>
      </c>
      <c r="N123" s="13">
        <v>12694550</v>
      </c>
      <c r="O123" s="14">
        <v>133</v>
      </c>
      <c r="P123" s="14">
        <v>69</v>
      </c>
      <c r="Q123" s="14">
        <v>67</v>
      </c>
      <c r="R123" s="14">
        <v>69</v>
      </c>
      <c r="S123" s="14">
        <v>64</v>
      </c>
      <c r="T123" s="14">
        <v>73</v>
      </c>
      <c r="U123" s="14">
        <v>185</v>
      </c>
      <c r="V123" s="14">
        <v>1983</v>
      </c>
      <c r="W123" s="14">
        <v>53</v>
      </c>
      <c r="X123" s="14">
        <v>527</v>
      </c>
      <c r="Y123" s="14">
        <v>2116</v>
      </c>
      <c r="Z123" s="14">
        <v>2696</v>
      </c>
      <c r="AA123" s="15">
        <v>1.6089190536613935E-4</v>
      </c>
      <c r="AB123" s="16">
        <v>4.0252874014951789E-5</v>
      </c>
      <c r="AC123" s="15">
        <v>3.7543285727401052E-5</v>
      </c>
      <c r="AD123" s="15">
        <v>3.9161024384110169E-5</v>
      </c>
      <c r="AE123" s="15">
        <v>3.7317002688385107E-5</v>
      </c>
      <c r="AF123" s="15">
        <v>3.9801566618013889E-5</v>
      </c>
      <c r="AG123" s="15">
        <v>1.2665678612285705E-4</v>
      </c>
      <c r="AH123" s="15">
        <v>1.2381173366597107E-3</v>
      </c>
      <c r="AI123" s="15">
        <v>5.1312006034318403E-5</v>
      </c>
      <c r="AJ123" s="15">
        <v>8.7140327203008669E-4</v>
      </c>
      <c r="AK123" s="15">
        <v>2.1237460169915435E-4</v>
      </c>
    </row>
    <row r="124" spans="1:37" x14ac:dyDescent="0.2">
      <c r="A124" s="11" t="s">
        <v>134</v>
      </c>
      <c r="B124" s="11" t="s">
        <v>570</v>
      </c>
      <c r="C124" s="11">
        <v>2013</v>
      </c>
      <c r="D124" s="12">
        <v>807263.59800000023</v>
      </c>
      <c r="E124" s="12">
        <v>1691815.5800000008</v>
      </c>
      <c r="F124" s="12">
        <v>1759587.8980000003</v>
      </c>
      <c r="G124" s="12">
        <v>1750182.378</v>
      </c>
      <c r="H124" s="12">
        <v>1677345.1140000003</v>
      </c>
      <c r="I124" s="12">
        <v>1800864.3629999997</v>
      </c>
      <c r="J124" s="12">
        <v>1480883.2480000001</v>
      </c>
      <c r="K124" s="12">
        <v>1605856.5230000003</v>
      </c>
      <c r="L124" s="12">
        <v>10160678.581</v>
      </c>
      <c r="M124" s="12">
        <f t="shared" si="1"/>
        <v>2413120.1210000003</v>
      </c>
      <c r="N124" s="13">
        <v>12580101</v>
      </c>
      <c r="O124" s="14">
        <v>100</v>
      </c>
      <c r="P124" s="14">
        <v>61</v>
      </c>
      <c r="Q124" s="14">
        <v>59</v>
      </c>
      <c r="R124" s="14">
        <v>60</v>
      </c>
      <c r="S124" s="14">
        <v>43</v>
      </c>
      <c r="T124" s="14">
        <v>51</v>
      </c>
      <c r="U124" s="14">
        <v>175</v>
      </c>
      <c r="V124" s="14">
        <v>2122</v>
      </c>
      <c r="W124" s="14">
        <v>71</v>
      </c>
      <c r="X124" s="14">
        <v>449</v>
      </c>
      <c r="Y124" s="14">
        <v>2222</v>
      </c>
      <c r="Z124" s="14">
        <v>2742</v>
      </c>
      <c r="AA124" s="15">
        <v>1.2387527475257216E-4</v>
      </c>
      <c r="AB124" s="16">
        <v>3.6055939383180272E-5</v>
      </c>
      <c r="AC124" s="15">
        <v>3.3530578419561277E-5</v>
      </c>
      <c r="AD124" s="15">
        <v>3.4282141538051754E-5</v>
      </c>
      <c r="AE124" s="15">
        <v>2.5635749996288477E-5</v>
      </c>
      <c r="AF124" s="15">
        <v>2.8319734149795052E-5</v>
      </c>
      <c r="AG124" s="15">
        <v>1.1817271904206183E-4</v>
      </c>
      <c r="AH124" s="15">
        <v>1.3214131957665558E-3</v>
      </c>
      <c r="AI124" s="15">
        <v>4.4189961961754136E-5</v>
      </c>
      <c r="AJ124" s="15">
        <v>9.2079958252521646E-4</v>
      </c>
      <c r="AK124" s="15">
        <v>2.1796327390376279E-4</v>
      </c>
    </row>
    <row r="125" spans="1:37" x14ac:dyDescent="0.2">
      <c r="A125" s="11" t="s">
        <v>135</v>
      </c>
      <c r="B125" s="11" t="s">
        <v>570</v>
      </c>
      <c r="C125" s="11">
        <v>2014</v>
      </c>
      <c r="D125" s="12">
        <v>792432.07699999993</v>
      </c>
      <c r="E125" s="12">
        <v>1670056.9570000011</v>
      </c>
      <c r="F125" s="12">
        <v>1753712.7280000001</v>
      </c>
      <c r="G125" s="12">
        <v>1748553.7829999987</v>
      </c>
      <c r="H125" s="12">
        <v>1662813.6840000001</v>
      </c>
      <c r="I125" s="12">
        <v>1774318.7560000003</v>
      </c>
      <c r="J125" s="12">
        <v>1520083.8749999993</v>
      </c>
      <c r="K125" s="12">
        <v>1630702.0300000005</v>
      </c>
      <c r="L125" s="12">
        <v>10129539.783000002</v>
      </c>
      <c r="M125" s="12">
        <f t="shared" si="1"/>
        <v>2423134.1070000003</v>
      </c>
      <c r="N125" s="13">
        <v>12558195</v>
      </c>
      <c r="O125" s="14">
        <v>97</v>
      </c>
      <c r="P125" s="14">
        <v>92</v>
      </c>
      <c r="Q125" s="14">
        <v>58</v>
      </c>
      <c r="R125" s="14">
        <v>34</v>
      </c>
      <c r="S125" s="14">
        <v>60</v>
      </c>
      <c r="T125" s="14">
        <v>67</v>
      </c>
      <c r="U125" s="14">
        <v>188</v>
      </c>
      <c r="V125" s="14">
        <v>2125</v>
      </c>
      <c r="W125" s="14">
        <v>54</v>
      </c>
      <c r="X125" s="14">
        <v>499</v>
      </c>
      <c r="Y125" s="14">
        <v>2222</v>
      </c>
      <c r="Z125" s="14">
        <v>2775</v>
      </c>
      <c r="AA125" s="15">
        <v>1.2240796759165014E-4</v>
      </c>
      <c r="AB125" s="16">
        <v>5.5087941530607293E-5</v>
      </c>
      <c r="AC125" s="15">
        <v>3.3072691481315401E-5</v>
      </c>
      <c r="AD125" s="15">
        <v>1.9444640668510697E-5</v>
      </c>
      <c r="AE125" s="15">
        <v>3.608341726877441E-5</v>
      </c>
      <c r="AF125" s="15">
        <v>3.776097151283227E-5</v>
      </c>
      <c r="AG125" s="15">
        <v>1.2367738589424881E-4</v>
      </c>
      <c r="AH125" s="15">
        <v>1.3031197367185466E-3</v>
      </c>
      <c r="AI125" s="15">
        <v>4.9261862897014491E-5</v>
      </c>
      <c r="AJ125" s="15">
        <v>9.1699423221399095E-4</v>
      </c>
      <c r="AK125" s="15">
        <v>2.2097124626588454E-4</v>
      </c>
    </row>
    <row r="126" spans="1:37" x14ac:dyDescent="0.2">
      <c r="A126" s="11" t="s">
        <v>136</v>
      </c>
      <c r="B126" s="11" t="s">
        <v>570</v>
      </c>
      <c r="C126" s="11">
        <v>2015</v>
      </c>
      <c r="D126" s="12">
        <v>781640.65500000003</v>
      </c>
      <c r="E126" s="12">
        <v>1655938.2409999997</v>
      </c>
      <c r="F126" s="12">
        <v>1736609.4839999995</v>
      </c>
      <c r="G126" s="12">
        <v>1740169.8979999996</v>
      </c>
      <c r="H126" s="12">
        <v>1646411.6740000003</v>
      </c>
      <c r="I126" s="12">
        <v>1745745.8629999997</v>
      </c>
      <c r="J126" s="12">
        <v>1536681.9429999997</v>
      </c>
      <c r="K126" s="12">
        <v>1667285.6800000006</v>
      </c>
      <c r="L126" s="12">
        <v>10061557.102999998</v>
      </c>
      <c r="M126" s="12">
        <f t="shared" si="1"/>
        <v>2448926.3350000009</v>
      </c>
      <c r="N126" s="13">
        <v>12514525</v>
      </c>
      <c r="O126" s="14">
        <v>93</v>
      </c>
      <c r="P126" s="14">
        <v>83</v>
      </c>
      <c r="Q126" s="14">
        <v>55</v>
      </c>
      <c r="R126" s="14">
        <v>50</v>
      </c>
      <c r="S126" s="14">
        <v>63</v>
      </c>
      <c r="T126" s="14">
        <v>44</v>
      </c>
      <c r="U126" s="14">
        <v>191</v>
      </c>
      <c r="V126" s="14">
        <v>1997</v>
      </c>
      <c r="W126" s="14">
        <v>67</v>
      </c>
      <c r="X126" s="14">
        <v>486</v>
      </c>
      <c r="Y126" s="14">
        <v>2090</v>
      </c>
      <c r="Z126" s="14">
        <v>2643</v>
      </c>
      <c r="AA126" s="15">
        <v>1.1898050517855932E-4</v>
      </c>
      <c r="AB126" s="16">
        <v>5.0122642224795397E-5</v>
      </c>
      <c r="AC126" s="15">
        <v>3.167090846084543E-5</v>
      </c>
      <c r="AD126" s="15">
        <v>2.8732826638057391E-5</v>
      </c>
      <c r="AE126" s="15">
        <v>3.8265034799552807E-5</v>
      </c>
      <c r="AF126" s="15">
        <v>2.5204126747513883E-5</v>
      </c>
      <c r="AG126" s="15">
        <v>1.2429377521487543E-4</v>
      </c>
      <c r="AH126" s="15">
        <v>1.1977551441574184E-3</v>
      </c>
      <c r="AI126" s="15">
        <v>4.8302662801077985E-5</v>
      </c>
      <c r="AJ126" s="15">
        <v>8.5343522593136687E-4</v>
      </c>
      <c r="AK126" s="15">
        <v>2.1119459188423054E-4</v>
      </c>
    </row>
    <row r="127" spans="1:37" x14ac:dyDescent="0.2">
      <c r="A127" s="11" t="s">
        <v>137</v>
      </c>
      <c r="B127" s="11" t="s">
        <v>570</v>
      </c>
      <c r="C127" s="11">
        <v>2016</v>
      </c>
      <c r="D127" s="12">
        <v>776121.96900000004</v>
      </c>
      <c r="E127" s="12">
        <v>1644562.8130000003</v>
      </c>
      <c r="F127" s="12">
        <v>1735615.416</v>
      </c>
      <c r="G127" s="12">
        <v>1747801.6150000005</v>
      </c>
      <c r="H127" s="12">
        <v>1641331.571</v>
      </c>
      <c r="I127" s="12">
        <v>1738312.4190000005</v>
      </c>
      <c r="J127" s="12">
        <v>1584310.5069999998</v>
      </c>
      <c r="K127" s="12">
        <v>1741843.0749999995</v>
      </c>
      <c r="L127" s="12">
        <v>10091934.341</v>
      </c>
      <c r="M127" s="12">
        <f t="shared" si="1"/>
        <v>2517965.0439999998</v>
      </c>
      <c r="N127" s="13">
        <v>12613152</v>
      </c>
      <c r="O127" s="14">
        <v>100</v>
      </c>
      <c r="P127" s="14">
        <v>84</v>
      </c>
      <c r="Q127" s="14">
        <v>52</v>
      </c>
      <c r="R127" s="14">
        <v>51</v>
      </c>
      <c r="S127" s="14">
        <v>73</v>
      </c>
      <c r="T127" s="14">
        <v>61</v>
      </c>
      <c r="U127" s="14">
        <v>216</v>
      </c>
      <c r="V127" s="14">
        <v>1799</v>
      </c>
      <c r="W127" s="14">
        <v>73</v>
      </c>
      <c r="X127" s="14">
        <v>537</v>
      </c>
      <c r="Y127" s="14">
        <v>1899</v>
      </c>
      <c r="Z127" s="14">
        <v>2509</v>
      </c>
      <c r="AA127" s="15">
        <v>1.2884572785492172E-4</v>
      </c>
      <c r="AB127" s="16">
        <v>5.1077404484640977E-5</v>
      </c>
      <c r="AC127" s="15">
        <v>2.9960554348982575E-5</v>
      </c>
      <c r="AD127" s="15">
        <v>2.9179513030716582E-5</v>
      </c>
      <c r="AE127" s="15">
        <v>4.4476083498183071E-5</v>
      </c>
      <c r="AF127" s="15">
        <v>3.5091505608118185E-5</v>
      </c>
      <c r="AG127" s="15">
        <v>1.3633691062808816E-4</v>
      </c>
      <c r="AH127" s="15">
        <v>1.0328140495664345E-3</v>
      </c>
      <c r="AI127" s="15">
        <v>5.3210809925541904E-5</v>
      </c>
      <c r="AJ127" s="15">
        <v>7.5418044604117233E-4</v>
      </c>
      <c r="AK127" s="15">
        <v>1.9891935021475995E-4</v>
      </c>
    </row>
    <row r="128" spans="1:37" x14ac:dyDescent="0.2">
      <c r="A128" s="11" t="s">
        <v>138</v>
      </c>
      <c r="B128" s="11" t="s">
        <v>570</v>
      </c>
      <c r="C128" s="11">
        <v>2017</v>
      </c>
      <c r="D128" s="12">
        <v>766302</v>
      </c>
      <c r="E128" s="12">
        <v>1614338</v>
      </c>
      <c r="F128" s="12">
        <v>1703933</v>
      </c>
      <c r="G128" s="12">
        <v>1742744</v>
      </c>
      <c r="H128" s="12">
        <v>1619739</v>
      </c>
      <c r="I128" s="12">
        <v>1688402</v>
      </c>
      <c r="J128" s="12">
        <v>1581940</v>
      </c>
      <c r="K128" s="12">
        <v>1773763</v>
      </c>
      <c r="L128" s="12">
        <v>9951096</v>
      </c>
      <c r="M128" s="12">
        <f t="shared" si="1"/>
        <v>2540065</v>
      </c>
      <c r="N128" s="13">
        <v>12491161</v>
      </c>
      <c r="O128" s="14">
        <v>122</v>
      </c>
      <c r="P128" s="14">
        <v>67</v>
      </c>
      <c r="Q128" s="14">
        <v>79</v>
      </c>
      <c r="R128" s="14">
        <v>42</v>
      </c>
      <c r="S128" s="14">
        <v>57</v>
      </c>
      <c r="T128" s="14">
        <v>86</v>
      </c>
      <c r="U128" s="14">
        <v>209</v>
      </c>
      <c r="V128" s="14">
        <v>2026</v>
      </c>
      <c r="W128" s="14">
        <v>50</v>
      </c>
      <c r="X128" s="14">
        <v>540</v>
      </c>
      <c r="Y128" s="14">
        <v>2148</v>
      </c>
      <c r="Z128" s="14">
        <v>2738</v>
      </c>
      <c r="AA128" s="15">
        <v>1.5920616153944529E-4</v>
      </c>
      <c r="AB128" s="16">
        <v>4.1503080519692902E-5</v>
      </c>
      <c r="AC128" s="15">
        <v>4.6363325318542453E-5</v>
      </c>
      <c r="AD128" s="15">
        <v>2.4099925175470408E-5</v>
      </c>
      <c r="AE128" s="15">
        <v>3.5190854822906653E-5</v>
      </c>
      <c r="AF128" s="15">
        <v>5.0935736868352441E-5</v>
      </c>
      <c r="AG128" s="15">
        <v>1.3211626231083353E-4</v>
      </c>
      <c r="AH128" s="15">
        <v>1.1422044545973729E-3</v>
      </c>
      <c r="AI128" s="15">
        <v>5.4265379411473874E-5</v>
      </c>
      <c r="AJ128" s="15">
        <v>8.4564765074909495E-4</v>
      </c>
      <c r="AK128" s="15">
        <v>2.1919499716639631E-4</v>
      </c>
    </row>
    <row r="129" spans="1:37" x14ac:dyDescent="0.2">
      <c r="A129" s="11" t="s">
        <v>139</v>
      </c>
      <c r="B129" s="11" t="s">
        <v>571</v>
      </c>
      <c r="C129" s="11">
        <v>2009</v>
      </c>
      <c r="D129" s="12">
        <v>441193.0959999999</v>
      </c>
      <c r="E129" s="12">
        <v>872152.48199999996</v>
      </c>
      <c r="F129" s="12">
        <v>908840.45299999986</v>
      </c>
      <c r="G129" s="12">
        <v>827150.11599999992</v>
      </c>
      <c r="H129" s="12">
        <v>879121.60200000019</v>
      </c>
      <c r="I129" s="12">
        <v>924322.82299999986</v>
      </c>
      <c r="J129" s="12">
        <v>687855.61800000037</v>
      </c>
      <c r="K129" s="12">
        <v>798519.55799999996</v>
      </c>
      <c r="L129" s="12">
        <v>5099443.0940000005</v>
      </c>
      <c r="M129" s="12">
        <f t="shared" si="1"/>
        <v>1239712.6539999999</v>
      </c>
      <c r="N129" s="13">
        <v>6342469</v>
      </c>
      <c r="O129" s="14">
        <v>125</v>
      </c>
      <c r="P129" s="14">
        <v>54</v>
      </c>
      <c r="Q129" s="14">
        <v>54</v>
      </c>
      <c r="R129" s="14">
        <v>46</v>
      </c>
      <c r="S129" s="14">
        <v>49</v>
      </c>
      <c r="T129" s="14">
        <v>48</v>
      </c>
      <c r="U129" s="14">
        <v>66</v>
      </c>
      <c r="V129" s="14">
        <v>959</v>
      </c>
      <c r="W129" s="14">
        <v>58</v>
      </c>
      <c r="X129" s="14">
        <v>317</v>
      </c>
      <c r="Y129" s="14">
        <v>1084</v>
      </c>
      <c r="Z129" s="14">
        <v>1459</v>
      </c>
      <c r="AA129" s="15">
        <v>2.8332265652679216E-4</v>
      </c>
      <c r="AB129" s="16">
        <v>6.1915778621839657E-5</v>
      </c>
      <c r="AC129" s="15">
        <v>5.9416369310752947E-5</v>
      </c>
      <c r="AD129" s="15">
        <v>5.5612638032925093E-5</v>
      </c>
      <c r="AE129" s="15">
        <v>5.5737454168484862E-5</v>
      </c>
      <c r="AF129" s="15">
        <v>5.1929908908026612E-5</v>
      </c>
      <c r="AG129" s="15">
        <v>9.5950368468168806E-5</v>
      </c>
      <c r="AH129" s="15">
        <v>1.2009724625930828E-3</v>
      </c>
      <c r="AI129" s="15">
        <v>6.2163650845125008E-5</v>
      </c>
      <c r="AJ129" s="15">
        <v>8.7439617277634092E-4</v>
      </c>
      <c r="AK129" s="15">
        <v>2.3003659931171915E-4</v>
      </c>
    </row>
    <row r="130" spans="1:37" x14ac:dyDescent="0.2">
      <c r="A130" s="11" t="s">
        <v>140</v>
      </c>
      <c r="B130" s="11" t="s">
        <v>571</v>
      </c>
      <c r="C130" s="11">
        <v>2010</v>
      </c>
      <c r="D130" s="12">
        <v>434220.701</v>
      </c>
      <c r="E130" s="12">
        <v>892279.24599999969</v>
      </c>
      <c r="F130" s="12">
        <v>925144.25400000042</v>
      </c>
      <c r="G130" s="12">
        <v>821683.98299999977</v>
      </c>
      <c r="H130" s="12">
        <v>867670.94899999991</v>
      </c>
      <c r="I130" s="12">
        <v>937873.24199999974</v>
      </c>
      <c r="J130" s="12">
        <v>722547.61300000024</v>
      </c>
      <c r="K130" s="12">
        <v>816965.27400000056</v>
      </c>
      <c r="L130" s="12">
        <v>5167199.2869999995</v>
      </c>
      <c r="M130" s="12">
        <f t="shared" si="1"/>
        <v>1251185.9750000006</v>
      </c>
      <c r="N130" s="13">
        <v>6417398</v>
      </c>
      <c r="O130" s="14">
        <v>97</v>
      </c>
      <c r="P130" s="14">
        <v>54</v>
      </c>
      <c r="Q130" s="14">
        <v>53</v>
      </c>
      <c r="R130" s="14">
        <v>55</v>
      </c>
      <c r="S130" s="14">
        <v>39</v>
      </c>
      <c r="T130" s="14">
        <v>49</v>
      </c>
      <c r="U130" s="14">
        <v>94</v>
      </c>
      <c r="V130" s="14">
        <v>978</v>
      </c>
      <c r="W130" s="14">
        <v>58</v>
      </c>
      <c r="X130" s="14">
        <v>344</v>
      </c>
      <c r="Y130" s="14">
        <v>1075</v>
      </c>
      <c r="Z130" s="14">
        <v>1477</v>
      </c>
      <c r="AA130" s="15">
        <v>2.2338870481442108E-4</v>
      </c>
      <c r="AB130" s="16">
        <v>6.0519170699169238E-5</v>
      </c>
      <c r="AC130" s="15">
        <v>5.7288363161578884E-5</v>
      </c>
      <c r="AD130" s="15">
        <v>6.6935709029148757E-5</v>
      </c>
      <c r="AE130" s="15">
        <v>4.4947914926675737E-5</v>
      </c>
      <c r="AF130" s="15">
        <v>5.2245866291598513E-5</v>
      </c>
      <c r="AG130" s="15">
        <v>1.3009523290750941E-4</v>
      </c>
      <c r="AH130" s="15">
        <v>1.1971133059445061E-3</v>
      </c>
      <c r="AI130" s="15">
        <v>6.6573782216114487E-5</v>
      </c>
      <c r="AJ130" s="15">
        <v>8.5918482262399044E-4</v>
      </c>
      <c r="AK130" s="15">
        <v>2.3015558642303313E-4</v>
      </c>
    </row>
    <row r="131" spans="1:37" x14ac:dyDescent="0.2">
      <c r="A131" s="11" t="s">
        <v>141</v>
      </c>
      <c r="B131" s="11" t="s">
        <v>571</v>
      </c>
      <c r="C131" s="11">
        <v>2011</v>
      </c>
      <c r="D131" s="12">
        <v>413324.31099999987</v>
      </c>
      <c r="E131" s="12">
        <v>846918.71800000011</v>
      </c>
      <c r="F131" s="12">
        <v>886187.56499999983</v>
      </c>
      <c r="G131" s="12">
        <v>786823.8559999998</v>
      </c>
      <c r="H131" s="12">
        <v>811199.49900000019</v>
      </c>
      <c r="I131" s="12">
        <v>889629.853</v>
      </c>
      <c r="J131" s="12">
        <v>707830.05599999963</v>
      </c>
      <c r="K131" s="12">
        <v>782863.51899999985</v>
      </c>
      <c r="L131" s="12">
        <v>4928589.5469999993</v>
      </c>
      <c r="M131" s="12">
        <f t="shared" ref="M131:M194" si="2">D131+K131</f>
        <v>1196187.8299999996</v>
      </c>
      <c r="N131" s="13">
        <v>6122854</v>
      </c>
      <c r="O131" s="14">
        <v>73</v>
      </c>
      <c r="P131" s="14">
        <v>54</v>
      </c>
      <c r="Q131" s="14">
        <v>27</v>
      </c>
      <c r="R131" s="14">
        <v>61</v>
      </c>
      <c r="S131" s="14">
        <v>39</v>
      </c>
      <c r="T131" s="14">
        <v>60</v>
      </c>
      <c r="U131" s="14">
        <v>49</v>
      </c>
      <c r="V131" s="14">
        <v>812</v>
      </c>
      <c r="W131" s="14">
        <v>50</v>
      </c>
      <c r="X131" s="14">
        <v>290</v>
      </c>
      <c r="Y131" s="14">
        <v>885</v>
      </c>
      <c r="Z131" s="14">
        <v>1225</v>
      </c>
      <c r="AA131" s="15">
        <v>1.7661675845629131E-4</v>
      </c>
      <c r="AB131" s="16">
        <v>6.3760546144878087E-5</v>
      </c>
      <c r="AC131" s="15">
        <v>3.0467590684371659E-5</v>
      </c>
      <c r="AD131" s="15">
        <v>7.7526881696378074E-5</v>
      </c>
      <c r="AE131" s="15">
        <v>4.8076952769419782E-5</v>
      </c>
      <c r="AF131" s="15">
        <v>6.7443779902021786E-5</v>
      </c>
      <c r="AG131" s="15">
        <v>6.9225656052107553E-5</v>
      </c>
      <c r="AH131" s="15">
        <v>1.0372178295358788E-3</v>
      </c>
      <c r="AI131" s="15">
        <v>5.8840363401030451E-5</v>
      </c>
      <c r="AJ131" s="15">
        <v>7.3985036279795651E-4</v>
      </c>
      <c r="AK131" s="15">
        <v>2.0007009802944836E-4</v>
      </c>
    </row>
    <row r="132" spans="1:37" x14ac:dyDescent="0.2">
      <c r="A132" s="11" t="s">
        <v>142</v>
      </c>
      <c r="B132" s="11" t="s">
        <v>571</v>
      </c>
      <c r="C132" s="11">
        <v>2012</v>
      </c>
      <c r="D132" s="12">
        <v>413214.62900000013</v>
      </c>
      <c r="E132" s="12">
        <v>853588.74799999991</v>
      </c>
      <c r="F132" s="12">
        <v>894392.93499999959</v>
      </c>
      <c r="G132" s="12">
        <v>794058.03600000008</v>
      </c>
      <c r="H132" s="12">
        <v>805505.14800000016</v>
      </c>
      <c r="I132" s="12">
        <v>893335.89199999999</v>
      </c>
      <c r="J132" s="12">
        <v>734396.83000000019</v>
      </c>
      <c r="K132" s="12">
        <v>806244.01600000006</v>
      </c>
      <c r="L132" s="12">
        <v>4975277.5889999997</v>
      </c>
      <c r="M132" s="12">
        <f t="shared" si="2"/>
        <v>1219458.6450000003</v>
      </c>
      <c r="N132" s="13">
        <v>6196359</v>
      </c>
      <c r="O132" s="14">
        <v>92</v>
      </c>
      <c r="P132" s="14">
        <v>54</v>
      </c>
      <c r="Q132" s="14">
        <v>57</v>
      </c>
      <c r="R132" s="14">
        <v>56</v>
      </c>
      <c r="S132" s="14">
        <v>57</v>
      </c>
      <c r="T132" s="14">
        <v>52</v>
      </c>
      <c r="U132" s="14">
        <v>60</v>
      </c>
      <c r="V132" s="14">
        <v>796</v>
      </c>
      <c r="W132" s="14">
        <v>60</v>
      </c>
      <c r="X132" s="14">
        <v>336</v>
      </c>
      <c r="Y132" s="14">
        <v>888</v>
      </c>
      <c r="Z132" s="14">
        <v>1284</v>
      </c>
      <c r="AA132" s="15">
        <v>2.2264458599310618E-4</v>
      </c>
      <c r="AB132" s="16">
        <v>6.3262314699584119E-5</v>
      </c>
      <c r="AC132" s="15">
        <v>6.3730378192220435E-5</v>
      </c>
      <c r="AD132" s="15">
        <v>7.0523812443351421E-5</v>
      </c>
      <c r="AE132" s="15">
        <v>7.0763048680105994E-5</v>
      </c>
      <c r="AF132" s="15">
        <v>5.8208788503484866E-5</v>
      </c>
      <c r="AG132" s="15">
        <v>8.1699699057796843E-5</v>
      </c>
      <c r="AH132" s="15">
        <v>9.8729414941791022E-4</v>
      </c>
      <c r="AI132" s="15">
        <v>6.7533920266654702E-5</v>
      </c>
      <c r="AJ132" s="15">
        <v>7.2819197571066449E-4</v>
      </c>
      <c r="AK132" s="15">
        <v>2.0721846490818238E-4</v>
      </c>
    </row>
    <row r="133" spans="1:37" x14ac:dyDescent="0.2">
      <c r="A133" s="11" t="s">
        <v>143</v>
      </c>
      <c r="B133" s="11" t="s">
        <v>571</v>
      </c>
      <c r="C133" s="11">
        <v>2013</v>
      </c>
      <c r="D133" s="12">
        <v>414121.54400000005</v>
      </c>
      <c r="E133" s="12">
        <v>866321.63699999999</v>
      </c>
      <c r="F133" s="12">
        <v>904894.23899999959</v>
      </c>
      <c r="G133" s="12">
        <v>808611.04399999999</v>
      </c>
      <c r="H133" s="12">
        <v>808147.03000000014</v>
      </c>
      <c r="I133" s="12">
        <v>897186.87599999981</v>
      </c>
      <c r="J133" s="12">
        <v>766856.53899999976</v>
      </c>
      <c r="K133" s="12">
        <v>831703.03299999982</v>
      </c>
      <c r="L133" s="12">
        <v>5052017.3650000002</v>
      </c>
      <c r="M133" s="12">
        <f t="shared" si="2"/>
        <v>1245824.5769999998</v>
      </c>
      <c r="N133" s="13">
        <v>6295415</v>
      </c>
      <c r="O133" s="14">
        <v>123</v>
      </c>
      <c r="P133" s="14">
        <v>64</v>
      </c>
      <c r="Q133" s="14">
        <v>33</v>
      </c>
      <c r="R133" s="14">
        <v>54</v>
      </c>
      <c r="S133" s="14">
        <v>70</v>
      </c>
      <c r="T133" s="14">
        <v>41</v>
      </c>
      <c r="U133" s="14">
        <v>90</v>
      </c>
      <c r="V133" s="14">
        <v>904</v>
      </c>
      <c r="W133" s="14">
        <v>61</v>
      </c>
      <c r="X133" s="14">
        <v>352</v>
      </c>
      <c r="Y133" s="14">
        <v>1027</v>
      </c>
      <c r="Z133" s="14">
        <v>1440</v>
      </c>
      <c r="AA133" s="15">
        <v>2.9701425048294511E-4</v>
      </c>
      <c r="AB133" s="16">
        <v>7.387556453239088E-5</v>
      </c>
      <c r="AC133" s="15">
        <v>3.6468350197994813E-5</v>
      </c>
      <c r="AD133" s="15">
        <v>6.6781180396541804E-5</v>
      </c>
      <c r="AE133" s="15">
        <v>8.6617901695437759E-5</v>
      </c>
      <c r="AF133" s="15">
        <v>4.5698394723286177E-5</v>
      </c>
      <c r="AG133" s="15">
        <v>1.1736223846687448E-4</v>
      </c>
      <c r="AH133" s="15">
        <v>1.0869264198054213E-3</v>
      </c>
      <c r="AI133" s="15">
        <v>6.9675136597635194E-5</v>
      </c>
      <c r="AJ133" s="15">
        <v>8.2435362005223959E-4</v>
      </c>
      <c r="AK133" s="15">
        <v>2.2873789893120629E-4</v>
      </c>
    </row>
    <row r="134" spans="1:37" x14ac:dyDescent="0.2">
      <c r="A134" s="11" t="s">
        <v>144</v>
      </c>
      <c r="B134" s="11" t="s">
        <v>571</v>
      </c>
      <c r="C134" s="11">
        <v>2014</v>
      </c>
      <c r="D134" s="12">
        <v>405766.90000000026</v>
      </c>
      <c r="E134" s="12">
        <v>852576.25300000003</v>
      </c>
      <c r="F134" s="12">
        <v>895011.66000000027</v>
      </c>
      <c r="G134" s="12">
        <v>798814.64</v>
      </c>
      <c r="H134" s="12">
        <v>790157.45499999996</v>
      </c>
      <c r="I134" s="12">
        <v>870696.7969999999</v>
      </c>
      <c r="J134" s="12">
        <v>770242.11899999995</v>
      </c>
      <c r="K134" s="12">
        <v>844157.80000000028</v>
      </c>
      <c r="L134" s="12">
        <v>4977498.9240000006</v>
      </c>
      <c r="M134" s="12">
        <f t="shared" si="2"/>
        <v>1249924.7000000007</v>
      </c>
      <c r="N134" s="13">
        <v>6228350</v>
      </c>
      <c r="O134" s="14">
        <v>111</v>
      </c>
      <c r="P134" s="14">
        <v>53</v>
      </c>
      <c r="Q134" s="14">
        <v>35</v>
      </c>
      <c r="R134" s="14">
        <v>56</v>
      </c>
      <c r="S134" s="14">
        <v>60</v>
      </c>
      <c r="T134" s="14">
        <v>51</v>
      </c>
      <c r="U134" s="14">
        <v>106</v>
      </c>
      <c r="V134" s="14">
        <v>824</v>
      </c>
      <c r="W134" s="14">
        <v>77</v>
      </c>
      <c r="X134" s="14">
        <v>361</v>
      </c>
      <c r="Y134" s="14">
        <v>935</v>
      </c>
      <c r="Z134" s="14">
        <v>1373</v>
      </c>
      <c r="AA134" s="15">
        <v>2.7355607369649898E-4</v>
      </c>
      <c r="AB134" s="16">
        <v>6.2164527587422721E-5</v>
      </c>
      <c r="AC134" s="15">
        <v>3.9105635785795226E-5</v>
      </c>
      <c r="AD134" s="15">
        <v>7.0103872908488509E-5</v>
      </c>
      <c r="AE134" s="15">
        <v>7.5934232627090763E-5</v>
      </c>
      <c r="AF134" s="15">
        <v>5.8573776974626913E-5</v>
      </c>
      <c r="AG134" s="15">
        <v>1.3761906468789199E-4</v>
      </c>
      <c r="AH134" s="15">
        <v>9.7612081532623375E-4</v>
      </c>
      <c r="AI134" s="15">
        <v>7.2526384337195278E-5</v>
      </c>
      <c r="AJ134" s="15">
        <v>7.4804506223454859E-4</v>
      </c>
      <c r="AK134" s="15">
        <v>2.2044361668820795E-4</v>
      </c>
    </row>
    <row r="135" spans="1:37" x14ac:dyDescent="0.2">
      <c r="A135" s="11" t="s">
        <v>145</v>
      </c>
      <c r="B135" s="11" t="s">
        <v>571</v>
      </c>
      <c r="C135" s="11">
        <v>2015</v>
      </c>
      <c r="D135" s="12">
        <v>391287.80000000005</v>
      </c>
      <c r="E135" s="12">
        <v>828865.60799999989</v>
      </c>
      <c r="F135" s="12">
        <v>877061.92500000051</v>
      </c>
      <c r="G135" s="12">
        <v>787858.25699999952</v>
      </c>
      <c r="H135" s="12">
        <v>768474.26499999978</v>
      </c>
      <c r="I135" s="12">
        <v>835815.71299999999</v>
      </c>
      <c r="J135" s="12">
        <v>763172.51500000013</v>
      </c>
      <c r="K135" s="12">
        <v>834075.39500000002</v>
      </c>
      <c r="L135" s="12">
        <v>4861248.2829999998</v>
      </c>
      <c r="M135" s="12">
        <f t="shared" si="2"/>
        <v>1225363.1950000001</v>
      </c>
      <c r="N135" s="13">
        <v>6085821</v>
      </c>
      <c r="O135" s="14">
        <v>97</v>
      </c>
      <c r="P135" s="14">
        <v>42</v>
      </c>
      <c r="Q135" s="14">
        <v>47</v>
      </c>
      <c r="R135" s="14">
        <v>71</v>
      </c>
      <c r="S135" s="14">
        <v>46</v>
      </c>
      <c r="T135" s="14">
        <v>69</v>
      </c>
      <c r="U135" s="14">
        <v>76</v>
      </c>
      <c r="V135" s="14">
        <v>866</v>
      </c>
      <c r="W135" s="14">
        <v>54</v>
      </c>
      <c r="X135" s="14">
        <v>351</v>
      </c>
      <c r="Y135" s="14">
        <v>963</v>
      </c>
      <c r="Z135" s="14">
        <v>1368</v>
      </c>
      <c r="AA135" s="15">
        <v>2.4789937227789877E-4</v>
      </c>
      <c r="AB135" s="16">
        <v>5.0671664494975649E-5</v>
      </c>
      <c r="AC135" s="15">
        <v>5.3588006342881633E-5</v>
      </c>
      <c r="AD135" s="15">
        <v>9.0117732941396396E-5</v>
      </c>
      <c r="AE135" s="15">
        <v>5.9858868533483051E-5</v>
      </c>
      <c r="AF135" s="15">
        <v>8.2554083306639157E-5</v>
      </c>
      <c r="AG135" s="15">
        <v>9.9584299101756818E-5</v>
      </c>
      <c r="AH135" s="15">
        <v>1.0382754427134251E-3</v>
      </c>
      <c r="AI135" s="15">
        <v>7.2203676826683078E-5</v>
      </c>
      <c r="AJ135" s="15">
        <v>7.8588944398644191E-4</v>
      </c>
      <c r="AK135" s="15">
        <v>2.2478479074557073E-4</v>
      </c>
    </row>
    <row r="136" spans="1:37" x14ac:dyDescent="0.2">
      <c r="A136" s="11" t="s">
        <v>146</v>
      </c>
      <c r="B136" s="11" t="s">
        <v>571</v>
      </c>
      <c r="C136" s="11">
        <v>2016</v>
      </c>
      <c r="D136" s="12">
        <v>397808.516</v>
      </c>
      <c r="E136" s="12">
        <v>839684.39200000023</v>
      </c>
      <c r="F136" s="12">
        <v>891564.85600000003</v>
      </c>
      <c r="G136" s="12">
        <v>799134.44100000022</v>
      </c>
      <c r="H136" s="12">
        <v>773398.85800000012</v>
      </c>
      <c r="I136" s="12">
        <v>834289.51099999971</v>
      </c>
      <c r="J136" s="12">
        <v>788220.93499999982</v>
      </c>
      <c r="K136" s="12">
        <v>883020.91400000022</v>
      </c>
      <c r="L136" s="12">
        <v>4926292.9929999998</v>
      </c>
      <c r="M136" s="12">
        <f t="shared" si="2"/>
        <v>1280829.4300000002</v>
      </c>
      <c r="N136" s="13">
        <v>6207101</v>
      </c>
      <c r="O136" s="14">
        <v>115</v>
      </c>
      <c r="P136" s="14">
        <v>53</v>
      </c>
      <c r="Q136" s="14">
        <v>56</v>
      </c>
      <c r="R136" s="14">
        <v>45</v>
      </c>
      <c r="S136" s="14">
        <v>51</v>
      </c>
      <c r="T136" s="14">
        <v>44</v>
      </c>
      <c r="U136" s="14">
        <v>97</v>
      </c>
      <c r="V136" s="14">
        <v>770</v>
      </c>
      <c r="W136" s="14">
        <v>35</v>
      </c>
      <c r="X136" s="14">
        <v>346</v>
      </c>
      <c r="Y136" s="14">
        <v>885</v>
      </c>
      <c r="Z136" s="14">
        <v>1266</v>
      </c>
      <c r="AA136" s="15">
        <v>2.890838063406365E-4</v>
      </c>
      <c r="AB136" s="16">
        <v>6.3118953388858502E-5</v>
      </c>
      <c r="AC136" s="15">
        <v>6.2810910079210211E-5</v>
      </c>
      <c r="AD136" s="15">
        <v>5.6310925535494458E-5</v>
      </c>
      <c r="AE136" s="15">
        <v>6.594268852670066E-5</v>
      </c>
      <c r="AF136" s="15">
        <v>5.2739486017582229E-5</v>
      </c>
      <c r="AG136" s="15">
        <v>1.2306194328624376E-4</v>
      </c>
      <c r="AH136" s="15">
        <v>8.7200652645017624E-4</v>
      </c>
      <c r="AI136" s="15">
        <v>7.0235367748456613E-5</v>
      </c>
      <c r="AJ136" s="15">
        <v>6.9095851428085931E-4</v>
      </c>
      <c r="AK136" s="15">
        <v>2.0395994845258679E-4</v>
      </c>
    </row>
    <row r="137" spans="1:37" x14ac:dyDescent="0.2">
      <c r="A137" s="11" t="s">
        <v>147</v>
      </c>
      <c r="B137" s="11" t="s">
        <v>571</v>
      </c>
      <c r="C137" s="11">
        <v>2017</v>
      </c>
      <c r="D137" s="12">
        <v>406671</v>
      </c>
      <c r="E137" s="12">
        <v>859406</v>
      </c>
      <c r="F137" s="12">
        <v>916908</v>
      </c>
      <c r="G137" s="12">
        <v>829718</v>
      </c>
      <c r="H137" s="12">
        <v>797478</v>
      </c>
      <c r="I137" s="12">
        <v>847709</v>
      </c>
      <c r="J137" s="12">
        <v>826237</v>
      </c>
      <c r="K137" s="12">
        <v>940248</v>
      </c>
      <c r="L137" s="12">
        <v>5077456</v>
      </c>
      <c r="M137" s="12">
        <f t="shared" si="2"/>
        <v>1346919</v>
      </c>
      <c r="N137" s="13">
        <v>6424375</v>
      </c>
      <c r="O137" s="14">
        <v>94</v>
      </c>
      <c r="P137" s="14">
        <v>70</v>
      </c>
      <c r="Q137" s="14">
        <v>59</v>
      </c>
      <c r="R137" s="14">
        <v>52</v>
      </c>
      <c r="S137" s="14">
        <v>62</v>
      </c>
      <c r="T137" s="14">
        <v>52</v>
      </c>
      <c r="U137" s="14">
        <v>84</v>
      </c>
      <c r="V137" s="14">
        <v>887</v>
      </c>
      <c r="W137" s="14">
        <v>58</v>
      </c>
      <c r="X137" s="14">
        <v>379</v>
      </c>
      <c r="Y137" s="14">
        <v>981</v>
      </c>
      <c r="Z137" s="14">
        <v>1418</v>
      </c>
      <c r="AA137" s="15">
        <v>2.3114507796228402E-4</v>
      </c>
      <c r="AB137" s="16">
        <v>8.1451607272930377E-5</v>
      </c>
      <c r="AC137" s="15">
        <v>6.4346695633585928E-5</v>
      </c>
      <c r="AD137" s="15">
        <v>6.2671895752532787E-5</v>
      </c>
      <c r="AE137" s="15">
        <v>7.7745091400640523E-5</v>
      </c>
      <c r="AF137" s="15">
        <v>6.134180479386204E-5</v>
      </c>
      <c r="AG137" s="15">
        <v>1.0166574481655989E-4</v>
      </c>
      <c r="AH137" s="15">
        <v>9.4336813266287188E-4</v>
      </c>
      <c r="AI137" s="15">
        <v>7.4643679827063008E-5</v>
      </c>
      <c r="AJ137" s="15">
        <v>7.2832887501030129E-4</v>
      </c>
      <c r="AK137" s="15">
        <v>2.2072186010312287E-4</v>
      </c>
    </row>
    <row r="138" spans="1:37" x14ac:dyDescent="0.2">
      <c r="A138" s="11" t="s">
        <v>148</v>
      </c>
      <c r="B138" s="11" t="s">
        <v>572</v>
      </c>
      <c r="C138" s="11">
        <v>2009</v>
      </c>
      <c r="D138" s="12">
        <v>194872.17199999999</v>
      </c>
      <c r="E138" s="12">
        <v>381483.93799999991</v>
      </c>
      <c r="F138" s="12">
        <v>440273.24699999992</v>
      </c>
      <c r="G138" s="12">
        <v>351004.32199999993</v>
      </c>
      <c r="H138" s="12">
        <v>380666.61199999991</v>
      </c>
      <c r="I138" s="12">
        <v>432370.63299999991</v>
      </c>
      <c r="J138" s="12">
        <v>326577.6069999999</v>
      </c>
      <c r="K138" s="12">
        <v>431457.27400000009</v>
      </c>
      <c r="L138" s="12">
        <v>2312376.3589999997</v>
      </c>
      <c r="M138" s="12">
        <f t="shared" si="2"/>
        <v>626329.44600000011</v>
      </c>
      <c r="N138" s="13">
        <v>2939403</v>
      </c>
      <c r="O138" s="14">
        <v>120</v>
      </c>
      <c r="P138" s="14">
        <v>55</v>
      </c>
      <c r="Q138" s="14">
        <v>74</v>
      </c>
      <c r="R138" s="14">
        <v>56</v>
      </c>
      <c r="S138" s="14">
        <v>53</v>
      </c>
      <c r="T138" s="14">
        <v>50</v>
      </c>
      <c r="U138" s="14">
        <v>75</v>
      </c>
      <c r="V138" s="14">
        <v>558</v>
      </c>
      <c r="W138" s="14">
        <v>51</v>
      </c>
      <c r="X138" s="14">
        <v>363</v>
      </c>
      <c r="Y138" s="14">
        <v>678</v>
      </c>
      <c r="Z138" s="14">
        <v>1092</v>
      </c>
      <c r="AA138" s="15">
        <v>6.1578828197183535E-4</v>
      </c>
      <c r="AB138" s="16">
        <v>1.4417382888608015E-4</v>
      </c>
      <c r="AC138" s="15">
        <v>1.6807743941798039E-4</v>
      </c>
      <c r="AD138" s="15">
        <v>1.5954219503884061E-4</v>
      </c>
      <c r="AE138" s="15">
        <v>1.3922944206097069E-4</v>
      </c>
      <c r="AF138" s="15">
        <v>1.1564152646787186E-4</v>
      </c>
      <c r="AG138" s="15">
        <v>2.2965444780174418E-4</v>
      </c>
      <c r="AH138" s="15">
        <v>1.2932914418775099E-3</v>
      </c>
      <c r="AI138" s="15">
        <v>1.569813661980965E-4</v>
      </c>
      <c r="AJ138" s="15">
        <v>1.0824974050477581E-3</v>
      </c>
      <c r="AK138" s="15">
        <v>3.7150400948764086E-4</v>
      </c>
    </row>
    <row r="139" spans="1:37" x14ac:dyDescent="0.2">
      <c r="A139" s="11" t="s">
        <v>149</v>
      </c>
      <c r="B139" s="11" t="s">
        <v>572</v>
      </c>
      <c r="C139" s="11">
        <v>2010</v>
      </c>
      <c r="D139" s="12">
        <v>190348.39</v>
      </c>
      <c r="E139" s="12">
        <v>383130.47200000007</v>
      </c>
      <c r="F139" s="12">
        <v>421090.40799999994</v>
      </c>
      <c r="G139" s="12">
        <v>356427.26500000001</v>
      </c>
      <c r="H139" s="12">
        <v>364477.2519999998</v>
      </c>
      <c r="I139" s="12">
        <v>422553.109</v>
      </c>
      <c r="J139" s="12">
        <v>335156.57500000007</v>
      </c>
      <c r="K139" s="12">
        <v>426239.08000000007</v>
      </c>
      <c r="L139" s="12">
        <v>2282835.0809999998</v>
      </c>
      <c r="M139" s="12">
        <f t="shared" si="2"/>
        <v>616587.47000000009</v>
      </c>
      <c r="N139" s="13">
        <v>2899335</v>
      </c>
      <c r="O139" s="14">
        <v>131</v>
      </c>
      <c r="P139" s="14">
        <v>53</v>
      </c>
      <c r="Q139" s="14">
        <v>49</v>
      </c>
      <c r="R139" s="14">
        <v>48</v>
      </c>
      <c r="S139" s="14">
        <v>67</v>
      </c>
      <c r="T139" s="14">
        <v>51</v>
      </c>
      <c r="U139" s="14">
        <v>77</v>
      </c>
      <c r="V139" s="14">
        <v>514</v>
      </c>
      <c r="W139" s="14">
        <v>61</v>
      </c>
      <c r="X139" s="14">
        <v>345</v>
      </c>
      <c r="Y139" s="14">
        <v>645</v>
      </c>
      <c r="Z139" s="14">
        <v>1051</v>
      </c>
      <c r="AA139" s="15">
        <v>6.8821175739915629E-4</v>
      </c>
      <c r="AB139" s="16">
        <v>1.3833407643963123E-4</v>
      </c>
      <c r="AC139" s="15">
        <v>1.1636455988805142E-4</v>
      </c>
      <c r="AD139" s="15">
        <v>1.3466983228682013E-4</v>
      </c>
      <c r="AE139" s="15">
        <v>1.8382491536124738E-4</v>
      </c>
      <c r="AF139" s="15">
        <v>1.2069488760997378E-4</v>
      </c>
      <c r="AG139" s="15">
        <v>2.2974336696214294E-4</v>
      </c>
      <c r="AH139" s="15">
        <v>1.2058959962094511E-3</v>
      </c>
      <c r="AI139" s="15">
        <v>1.5112786853129669E-4</v>
      </c>
      <c r="AJ139" s="15">
        <v>1.0460802909277411E-3</v>
      </c>
      <c r="AK139" s="15">
        <v>3.6249691739657545E-4</v>
      </c>
    </row>
    <row r="140" spans="1:37" x14ac:dyDescent="0.2">
      <c r="A140" s="11" t="s">
        <v>150</v>
      </c>
      <c r="B140" s="11" t="s">
        <v>572</v>
      </c>
      <c r="C140" s="11">
        <v>2011</v>
      </c>
      <c r="D140" s="12">
        <v>186854.58799999996</v>
      </c>
      <c r="E140" s="12">
        <v>373941.17599999998</v>
      </c>
      <c r="F140" s="12">
        <v>408814.84899999993</v>
      </c>
      <c r="G140" s="12">
        <v>356161.38099999999</v>
      </c>
      <c r="H140" s="12">
        <v>349038.05200000008</v>
      </c>
      <c r="I140" s="12">
        <v>409142.79700000002</v>
      </c>
      <c r="J140" s="12">
        <v>337858.23800000001</v>
      </c>
      <c r="K140" s="12">
        <v>417420.43500000006</v>
      </c>
      <c r="L140" s="12">
        <v>2234956.4930000002</v>
      </c>
      <c r="M140" s="12">
        <f t="shared" si="2"/>
        <v>604275.02300000004</v>
      </c>
      <c r="N140" s="13">
        <v>2839877</v>
      </c>
      <c r="O140" s="14">
        <v>115</v>
      </c>
      <c r="P140" s="14">
        <v>48</v>
      </c>
      <c r="Q140" s="14">
        <v>52</v>
      </c>
      <c r="R140" s="14">
        <v>65</v>
      </c>
      <c r="S140" s="14">
        <v>61</v>
      </c>
      <c r="T140" s="14">
        <v>35</v>
      </c>
      <c r="U140" s="14">
        <v>50</v>
      </c>
      <c r="V140" s="14">
        <v>571</v>
      </c>
      <c r="W140" s="14">
        <v>65</v>
      </c>
      <c r="X140" s="14">
        <v>311</v>
      </c>
      <c r="Y140" s="14">
        <v>686</v>
      </c>
      <c r="Z140" s="14">
        <v>1062</v>
      </c>
      <c r="AA140" s="15">
        <v>6.1545184001583102E-4</v>
      </c>
      <c r="AB140" s="16">
        <v>1.2836243527243976E-4</v>
      </c>
      <c r="AC140" s="15">
        <v>1.271969453340478E-4</v>
      </c>
      <c r="AD140" s="15">
        <v>1.8250153853710489E-4</v>
      </c>
      <c r="AE140" s="15">
        <v>1.747660452792121E-4</v>
      </c>
      <c r="AF140" s="15">
        <v>8.5544705312262892E-5</v>
      </c>
      <c r="AG140" s="15">
        <v>1.4799106363657766E-4</v>
      </c>
      <c r="AH140" s="15">
        <v>1.3679253628299246E-3</v>
      </c>
      <c r="AI140" s="15">
        <v>1.3915259691813607E-4</v>
      </c>
      <c r="AJ140" s="15">
        <v>1.1352446715309627E-3</v>
      </c>
      <c r="AK140" s="15">
        <v>3.7395985812061579E-4</v>
      </c>
    </row>
    <row r="141" spans="1:37" x14ac:dyDescent="0.2">
      <c r="A141" s="11" t="s">
        <v>151</v>
      </c>
      <c r="B141" s="11" t="s">
        <v>572</v>
      </c>
      <c r="C141" s="11">
        <v>2012</v>
      </c>
      <c r="D141" s="12">
        <v>193429.39699999991</v>
      </c>
      <c r="E141" s="12">
        <v>389917.76399999991</v>
      </c>
      <c r="F141" s="12">
        <v>423007.61799999978</v>
      </c>
      <c r="G141" s="12">
        <v>373043.0849999999</v>
      </c>
      <c r="H141" s="12">
        <v>356504.07699999987</v>
      </c>
      <c r="I141" s="12">
        <v>422263.19500000007</v>
      </c>
      <c r="J141" s="12">
        <v>362897.5610000001</v>
      </c>
      <c r="K141" s="12">
        <v>438910.20599999995</v>
      </c>
      <c r="L141" s="12">
        <v>2327633.2999999998</v>
      </c>
      <c r="M141" s="12">
        <f t="shared" si="2"/>
        <v>632339.60299999989</v>
      </c>
      <c r="N141" s="13">
        <v>2961052</v>
      </c>
      <c r="O141" s="14">
        <v>116</v>
      </c>
      <c r="P141" s="14">
        <v>46</v>
      </c>
      <c r="Q141" s="14">
        <v>64</v>
      </c>
      <c r="R141" s="14">
        <v>57</v>
      </c>
      <c r="S141" s="14">
        <v>63</v>
      </c>
      <c r="T141" s="14">
        <v>59</v>
      </c>
      <c r="U141" s="14">
        <v>51</v>
      </c>
      <c r="V141" s="14">
        <v>592</v>
      </c>
      <c r="W141" s="14">
        <v>52</v>
      </c>
      <c r="X141" s="14">
        <v>340</v>
      </c>
      <c r="Y141" s="14">
        <v>708</v>
      </c>
      <c r="Z141" s="14">
        <v>1100</v>
      </c>
      <c r="AA141" s="15">
        <v>5.9970201944019948E-4</v>
      </c>
      <c r="AB141" s="16">
        <v>1.1797359404225556E-4</v>
      </c>
      <c r="AC141" s="15">
        <v>1.5129751162070096E-4</v>
      </c>
      <c r="AD141" s="15">
        <v>1.5279736387554271E-4</v>
      </c>
      <c r="AE141" s="15">
        <v>1.7671607160890904E-4</v>
      </c>
      <c r="AF141" s="15">
        <v>1.3972328324754894E-4</v>
      </c>
      <c r="AG141" s="15">
        <v>1.4053552704918837E-4</v>
      </c>
      <c r="AH141" s="15">
        <v>1.3487952476548247E-3</v>
      </c>
      <c r="AI141" s="15">
        <v>1.4607111867664035E-4</v>
      </c>
      <c r="AJ141" s="15">
        <v>1.1196515237082187E-3</v>
      </c>
      <c r="AK141" s="15">
        <v>3.7148959221249743E-4</v>
      </c>
    </row>
    <row r="142" spans="1:37" x14ac:dyDescent="0.2">
      <c r="A142" s="11" t="s">
        <v>152</v>
      </c>
      <c r="B142" s="11" t="s">
        <v>572</v>
      </c>
      <c r="C142" s="11">
        <v>2013</v>
      </c>
      <c r="D142" s="12">
        <v>185985.31499999997</v>
      </c>
      <c r="E142" s="12">
        <v>378058.09099999996</v>
      </c>
      <c r="F142" s="12">
        <v>411924.33400000003</v>
      </c>
      <c r="G142" s="12">
        <v>366037.99299999984</v>
      </c>
      <c r="H142" s="12">
        <v>342201.61599999998</v>
      </c>
      <c r="I142" s="12">
        <v>400355.14799999993</v>
      </c>
      <c r="J142" s="12">
        <v>359562.929</v>
      </c>
      <c r="K142" s="12">
        <v>424006.62299999996</v>
      </c>
      <c r="L142" s="12">
        <v>2258140.1109999996</v>
      </c>
      <c r="M142" s="12">
        <f t="shared" si="2"/>
        <v>609991.93799999997</v>
      </c>
      <c r="N142" s="13">
        <v>2869003</v>
      </c>
      <c r="O142" s="14">
        <v>115</v>
      </c>
      <c r="P142" s="14">
        <v>56</v>
      </c>
      <c r="Q142" s="14">
        <v>49</v>
      </c>
      <c r="R142" s="14">
        <v>68</v>
      </c>
      <c r="S142" s="14">
        <v>49</v>
      </c>
      <c r="T142" s="14">
        <v>47</v>
      </c>
      <c r="U142" s="14">
        <v>80</v>
      </c>
      <c r="V142" s="14">
        <v>662</v>
      </c>
      <c r="W142" s="14">
        <v>59</v>
      </c>
      <c r="X142" s="14">
        <v>349</v>
      </c>
      <c r="Y142" s="14">
        <v>777</v>
      </c>
      <c r="Z142" s="14">
        <v>1185</v>
      </c>
      <c r="AA142" s="15">
        <v>6.1832838791600305E-4</v>
      </c>
      <c r="AB142" s="16">
        <v>1.4812538425477054E-4</v>
      </c>
      <c r="AC142" s="15">
        <v>1.1895388535118684E-4</v>
      </c>
      <c r="AD142" s="15">
        <v>1.8577306536592236E-4</v>
      </c>
      <c r="AE142" s="15">
        <v>1.4319044010592866E-4</v>
      </c>
      <c r="AF142" s="15">
        <v>1.1739576781962601E-4</v>
      </c>
      <c r="AG142" s="15">
        <v>2.224923470906535E-4</v>
      </c>
      <c r="AH142" s="15">
        <v>1.5612963668258551E-3</v>
      </c>
      <c r="AI142" s="15">
        <v>1.5455196880828095E-4</v>
      </c>
      <c r="AJ142" s="15">
        <v>1.2737873266777504E-3</v>
      </c>
      <c r="AK142" s="15">
        <v>4.1303546911592635E-4</v>
      </c>
    </row>
    <row r="143" spans="1:37" x14ac:dyDescent="0.2">
      <c r="A143" s="11" t="s">
        <v>153</v>
      </c>
      <c r="B143" s="11" t="s">
        <v>572</v>
      </c>
      <c r="C143" s="11">
        <v>2014</v>
      </c>
      <c r="D143" s="12">
        <v>175728.29699999999</v>
      </c>
      <c r="E143" s="12">
        <v>359070.88199999987</v>
      </c>
      <c r="F143" s="12">
        <v>392993.04200000002</v>
      </c>
      <c r="G143" s="12">
        <v>351219.71499999991</v>
      </c>
      <c r="H143" s="12">
        <v>323707.37699999992</v>
      </c>
      <c r="I143" s="12">
        <v>369757.33300000022</v>
      </c>
      <c r="J143" s="12">
        <v>342675.30400000006</v>
      </c>
      <c r="K143" s="12">
        <v>400292.60699999984</v>
      </c>
      <c r="L143" s="12">
        <v>2139423.6529999999</v>
      </c>
      <c r="M143" s="12">
        <f t="shared" si="2"/>
        <v>576020.90399999986</v>
      </c>
      <c r="N143" s="13">
        <v>2715855</v>
      </c>
      <c r="O143" s="14">
        <v>107</v>
      </c>
      <c r="P143" s="14">
        <v>55</v>
      </c>
      <c r="Q143" s="14">
        <v>69</v>
      </c>
      <c r="R143" s="14">
        <v>42</v>
      </c>
      <c r="S143" s="14">
        <v>45</v>
      </c>
      <c r="T143" s="14">
        <v>51</v>
      </c>
      <c r="U143" s="14">
        <v>50</v>
      </c>
      <c r="V143" s="14">
        <v>508</v>
      </c>
      <c r="W143" s="14">
        <v>63</v>
      </c>
      <c r="X143" s="14">
        <v>312</v>
      </c>
      <c r="Y143" s="14">
        <v>615</v>
      </c>
      <c r="Z143" s="14">
        <v>990</v>
      </c>
      <c r="AA143" s="15">
        <v>6.0889453677457543E-4</v>
      </c>
      <c r="AB143" s="16">
        <v>1.5317309967785141E-4</v>
      </c>
      <c r="AC143" s="15">
        <v>1.7557562762141727E-4</v>
      </c>
      <c r="AD143" s="15">
        <v>1.1958326428230264E-4</v>
      </c>
      <c r="AE143" s="15">
        <v>1.3901444081084385E-4</v>
      </c>
      <c r="AF143" s="15">
        <v>1.379282990447142E-4</v>
      </c>
      <c r="AG143" s="15">
        <v>1.459107190286464E-4</v>
      </c>
      <c r="AH143" s="15">
        <v>1.2690716518778979E-3</v>
      </c>
      <c r="AI143" s="15">
        <v>1.4583366859691348E-4</v>
      </c>
      <c r="AJ143" s="15">
        <v>1.0676695858246148E-3</v>
      </c>
      <c r="AK143" s="15">
        <v>3.6452608846937706E-4</v>
      </c>
    </row>
    <row r="144" spans="1:37" x14ac:dyDescent="0.2">
      <c r="A144" s="11" t="s">
        <v>154</v>
      </c>
      <c r="B144" s="11" t="s">
        <v>572</v>
      </c>
      <c r="C144" s="11">
        <v>2015</v>
      </c>
      <c r="D144" s="12">
        <v>182165.25799999989</v>
      </c>
      <c r="E144" s="12">
        <v>374907.34000000008</v>
      </c>
      <c r="F144" s="12">
        <v>415286.071</v>
      </c>
      <c r="G144" s="12">
        <v>365563.55299999996</v>
      </c>
      <c r="H144" s="12">
        <v>335910.17800000001</v>
      </c>
      <c r="I144" s="12">
        <v>381435.64800000004</v>
      </c>
      <c r="J144" s="12">
        <v>367713.22999999992</v>
      </c>
      <c r="K144" s="12">
        <v>435418.72399999993</v>
      </c>
      <c r="L144" s="12">
        <v>2240816.02</v>
      </c>
      <c r="M144" s="12">
        <f t="shared" si="2"/>
        <v>617583.98199999984</v>
      </c>
      <c r="N144" s="13">
        <v>2858834</v>
      </c>
      <c r="O144" s="14">
        <v>119</v>
      </c>
      <c r="P144" s="14">
        <v>44</v>
      </c>
      <c r="Q144" s="14">
        <v>70</v>
      </c>
      <c r="R144" s="14">
        <v>51</v>
      </c>
      <c r="S144" s="14">
        <v>49</v>
      </c>
      <c r="T144" s="14">
        <v>80</v>
      </c>
      <c r="U144" s="14">
        <v>51</v>
      </c>
      <c r="V144" s="14">
        <v>527</v>
      </c>
      <c r="W144" s="14">
        <v>48</v>
      </c>
      <c r="X144" s="14">
        <v>345</v>
      </c>
      <c r="Y144" s="14">
        <v>646</v>
      </c>
      <c r="Z144" s="14">
        <v>1039</v>
      </c>
      <c r="AA144" s="15">
        <v>6.5325299294995143E-4</v>
      </c>
      <c r="AB144" s="16">
        <v>1.1736233278334852E-4</v>
      </c>
      <c r="AC144" s="15">
        <v>1.6855850674558261E-4</v>
      </c>
      <c r="AD144" s="15">
        <v>1.3951062566677704E-4</v>
      </c>
      <c r="AE144" s="15">
        <v>1.4587232900099858E-4</v>
      </c>
      <c r="AF144" s="15">
        <v>2.097339365616923E-4</v>
      </c>
      <c r="AG144" s="15">
        <v>1.3869503689056825E-4</v>
      </c>
      <c r="AH144" s="15">
        <v>1.2103292094531059E-3</v>
      </c>
      <c r="AI144" s="15">
        <v>1.5396176969495245E-4</v>
      </c>
      <c r="AJ144" s="15">
        <v>1.0460115851903687E-3</v>
      </c>
      <c r="AK144" s="15">
        <v>3.6343488289281576E-4</v>
      </c>
    </row>
    <row r="145" spans="1:37" x14ac:dyDescent="0.2">
      <c r="A145" s="11" t="s">
        <v>155</v>
      </c>
      <c r="B145" s="11" t="s">
        <v>572</v>
      </c>
      <c r="C145" s="11">
        <v>2016</v>
      </c>
      <c r="D145" s="12">
        <v>173932.6460000001</v>
      </c>
      <c r="E145" s="12">
        <v>357747.20599999983</v>
      </c>
      <c r="F145" s="12">
        <v>396745.96400000004</v>
      </c>
      <c r="G145" s="12">
        <v>352111.94100000011</v>
      </c>
      <c r="H145" s="12">
        <v>324975.72200000013</v>
      </c>
      <c r="I145" s="12">
        <v>356190.05100000009</v>
      </c>
      <c r="J145" s="12">
        <v>350217.82999999996</v>
      </c>
      <c r="K145" s="12">
        <v>416589.34300000011</v>
      </c>
      <c r="L145" s="12">
        <v>2137988.7140000002</v>
      </c>
      <c r="M145" s="12">
        <f t="shared" si="2"/>
        <v>590521.98900000018</v>
      </c>
      <c r="N145" s="13">
        <v>2728192</v>
      </c>
      <c r="O145" s="14">
        <v>89</v>
      </c>
      <c r="P145" s="14">
        <v>61</v>
      </c>
      <c r="Q145" s="14">
        <v>54</v>
      </c>
      <c r="R145" s="14">
        <v>42</v>
      </c>
      <c r="S145" s="14">
        <v>61</v>
      </c>
      <c r="T145" s="14">
        <v>39</v>
      </c>
      <c r="U145" s="14">
        <v>46</v>
      </c>
      <c r="V145" s="14">
        <v>445</v>
      </c>
      <c r="W145" s="14">
        <v>61</v>
      </c>
      <c r="X145" s="14">
        <v>303</v>
      </c>
      <c r="Y145" s="14">
        <v>534</v>
      </c>
      <c r="Z145" s="14">
        <v>898</v>
      </c>
      <c r="AA145" s="15">
        <v>5.1169232485544984E-4</v>
      </c>
      <c r="AB145" s="16">
        <v>1.705114644557141E-4</v>
      </c>
      <c r="AC145" s="15">
        <v>1.3610724468516582E-4</v>
      </c>
      <c r="AD145" s="15">
        <v>1.1928024900467657E-4</v>
      </c>
      <c r="AE145" s="15">
        <v>1.8770632964391099E-4</v>
      </c>
      <c r="AF145" s="15">
        <v>1.0949210931217163E-4</v>
      </c>
      <c r="AG145" s="15">
        <v>1.3134682491750921E-4</v>
      </c>
      <c r="AH145" s="15">
        <v>1.0681982328098103E-3</v>
      </c>
      <c r="AI145" s="15">
        <v>1.4172198291594911E-4</v>
      </c>
      <c r="AJ145" s="15">
        <v>9.0428470056514668E-4</v>
      </c>
      <c r="AK145" s="15">
        <v>3.2915571924556629E-4</v>
      </c>
    </row>
    <row r="146" spans="1:37" x14ac:dyDescent="0.2">
      <c r="A146" s="11" t="s">
        <v>156</v>
      </c>
      <c r="B146" s="11" t="s">
        <v>572</v>
      </c>
      <c r="C146" s="11">
        <v>2017</v>
      </c>
      <c r="D146" s="12">
        <v>169114</v>
      </c>
      <c r="E146" s="12">
        <v>349808</v>
      </c>
      <c r="F146" s="12">
        <v>386059</v>
      </c>
      <c r="G146" s="12">
        <v>343839</v>
      </c>
      <c r="H146" s="12">
        <v>317583</v>
      </c>
      <c r="I146" s="12">
        <v>339116</v>
      </c>
      <c r="J146" s="12">
        <v>342395</v>
      </c>
      <c r="K146" s="12">
        <v>412990</v>
      </c>
      <c r="L146" s="12">
        <v>2078800</v>
      </c>
      <c r="M146" s="12">
        <f t="shared" si="2"/>
        <v>582104</v>
      </c>
      <c r="N146" s="13">
        <v>2660904</v>
      </c>
      <c r="O146" s="14">
        <v>128</v>
      </c>
      <c r="P146" s="14">
        <v>63</v>
      </c>
      <c r="Q146" s="14">
        <v>54</v>
      </c>
      <c r="R146" s="14">
        <v>64</v>
      </c>
      <c r="S146" s="14">
        <v>44</v>
      </c>
      <c r="T146" s="14">
        <v>53</v>
      </c>
      <c r="U146" s="14">
        <v>65</v>
      </c>
      <c r="V146" s="14">
        <v>494</v>
      </c>
      <c r="W146" s="14">
        <v>41</v>
      </c>
      <c r="X146" s="14">
        <v>343</v>
      </c>
      <c r="Y146" s="14">
        <v>622</v>
      </c>
      <c r="Z146" s="14">
        <v>1006</v>
      </c>
      <c r="AA146" s="15">
        <v>7.5688588762609838E-4</v>
      </c>
      <c r="AB146" s="16">
        <v>1.8009879705438412E-4</v>
      </c>
      <c r="AC146" s="15">
        <v>1.3987499320052116E-4</v>
      </c>
      <c r="AD146" s="15">
        <v>1.8613362649379505E-4</v>
      </c>
      <c r="AE146" s="15">
        <v>1.3854645872102725E-4</v>
      </c>
      <c r="AF146" s="15">
        <v>1.5628870357045966E-4</v>
      </c>
      <c r="AG146" s="15">
        <v>1.8983922078301378E-4</v>
      </c>
      <c r="AH146" s="15">
        <v>1.1961548705779802E-3</v>
      </c>
      <c r="AI146" s="15">
        <v>1.6499903790648452E-4</v>
      </c>
      <c r="AJ146" s="15">
        <v>1.0685375809133763E-3</v>
      </c>
      <c r="AK146" s="15">
        <v>3.7806700279303577E-4</v>
      </c>
    </row>
    <row r="147" spans="1:37" x14ac:dyDescent="0.2">
      <c r="A147" s="11" t="s">
        <v>157</v>
      </c>
      <c r="B147" s="11" t="s">
        <v>573</v>
      </c>
      <c r="C147" s="11">
        <v>2009</v>
      </c>
      <c r="D147" s="12">
        <v>198379.46799999996</v>
      </c>
      <c r="E147" s="12">
        <v>379057.00200000009</v>
      </c>
      <c r="F147" s="12">
        <v>421151.44900000008</v>
      </c>
      <c r="G147" s="12">
        <v>354336.20699999999</v>
      </c>
      <c r="H147" s="12">
        <v>361402.05899999995</v>
      </c>
      <c r="I147" s="12">
        <v>400816.24500000017</v>
      </c>
      <c r="J147" s="12">
        <v>292661.38199999998</v>
      </c>
      <c r="K147" s="12">
        <v>357172.13800000009</v>
      </c>
      <c r="L147" s="12">
        <v>2209424.344</v>
      </c>
      <c r="M147" s="12">
        <f t="shared" si="2"/>
        <v>555551.60600000003</v>
      </c>
      <c r="N147" s="13">
        <v>2765788</v>
      </c>
      <c r="O147" s="14">
        <v>87</v>
      </c>
      <c r="P147" s="14">
        <v>60</v>
      </c>
      <c r="Q147" s="14">
        <v>47</v>
      </c>
      <c r="R147" s="14">
        <v>65</v>
      </c>
      <c r="S147" s="14">
        <v>42</v>
      </c>
      <c r="T147" s="14">
        <v>57</v>
      </c>
      <c r="U147" s="14">
        <v>69</v>
      </c>
      <c r="V147" s="14">
        <v>514</v>
      </c>
      <c r="W147" s="14">
        <v>45</v>
      </c>
      <c r="X147" s="14">
        <v>340</v>
      </c>
      <c r="Y147" s="14">
        <v>601</v>
      </c>
      <c r="Z147" s="14">
        <v>986</v>
      </c>
      <c r="AA147" s="15">
        <v>4.3855344949306961E-4</v>
      </c>
      <c r="AB147" s="16">
        <v>1.5828753903350922E-4</v>
      </c>
      <c r="AC147" s="15">
        <v>1.1159880872213262E-4</v>
      </c>
      <c r="AD147" s="15">
        <v>1.8344159788333456E-4</v>
      </c>
      <c r="AE147" s="15">
        <v>1.1621405842626924E-4</v>
      </c>
      <c r="AF147" s="15">
        <v>1.4220980489450965E-4</v>
      </c>
      <c r="AG147" s="15">
        <v>2.3576735518866649E-4</v>
      </c>
      <c r="AH147" s="15">
        <v>1.4390820148462975E-3</v>
      </c>
      <c r="AI147" s="15">
        <v>1.5388623779914322E-4</v>
      </c>
      <c r="AJ147" s="15">
        <v>1.0818076907872353E-3</v>
      </c>
      <c r="AK147" s="15">
        <v>3.5649876273958814E-4</v>
      </c>
    </row>
    <row r="148" spans="1:37" x14ac:dyDescent="0.2">
      <c r="A148" s="11" t="s">
        <v>158</v>
      </c>
      <c r="B148" s="11" t="s">
        <v>573</v>
      </c>
      <c r="C148" s="11">
        <v>2010</v>
      </c>
      <c r="D148" s="12">
        <v>193043.56899999996</v>
      </c>
      <c r="E148" s="12">
        <v>383283.37099999998</v>
      </c>
      <c r="F148" s="12">
        <v>401102.5089999999</v>
      </c>
      <c r="G148" s="12">
        <v>350795.41699999996</v>
      </c>
      <c r="H148" s="12">
        <v>347558.51700000005</v>
      </c>
      <c r="I148" s="12">
        <v>396201.19199999998</v>
      </c>
      <c r="J148" s="12">
        <v>300950.21299999993</v>
      </c>
      <c r="K148" s="12">
        <v>355943.44200000004</v>
      </c>
      <c r="L148" s="12">
        <v>2179891.2189999996</v>
      </c>
      <c r="M148" s="12">
        <f t="shared" si="2"/>
        <v>548987.01099999994</v>
      </c>
      <c r="N148" s="13">
        <v>2728651</v>
      </c>
      <c r="O148" s="14">
        <v>111</v>
      </c>
      <c r="P148" s="14">
        <v>44</v>
      </c>
      <c r="Q148" s="14">
        <v>63</v>
      </c>
      <c r="R148" s="14">
        <v>51</v>
      </c>
      <c r="S148" s="14">
        <v>47</v>
      </c>
      <c r="T148" s="14">
        <v>57</v>
      </c>
      <c r="U148" s="14">
        <v>62</v>
      </c>
      <c r="V148" s="14">
        <v>468</v>
      </c>
      <c r="W148" s="14">
        <v>66</v>
      </c>
      <c r="X148" s="14">
        <v>324</v>
      </c>
      <c r="Y148" s="14">
        <v>579</v>
      </c>
      <c r="Z148" s="14">
        <v>969</v>
      </c>
      <c r="AA148" s="15">
        <v>5.7499972972422622E-4</v>
      </c>
      <c r="AB148" s="16">
        <v>1.1479757101176195E-4</v>
      </c>
      <c r="AC148" s="15">
        <v>1.5706708032584262E-4</v>
      </c>
      <c r="AD148" s="15">
        <v>1.4538388339320867E-4</v>
      </c>
      <c r="AE148" s="15">
        <v>1.3522902677133933E-4</v>
      </c>
      <c r="AF148" s="15">
        <v>1.4386630113924544E-4</v>
      </c>
      <c r="AG148" s="15">
        <v>2.0601414227940757E-4</v>
      </c>
      <c r="AH148" s="15">
        <v>1.3148156273658778E-3</v>
      </c>
      <c r="AI148" s="15">
        <v>1.4863126984319489E-4</v>
      </c>
      <c r="AJ148" s="15">
        <v>1.0546697615765631E-3</v>
      </c>
      <c r="AK148" s="15">
        <v>3.5512053391950822E-4</v>
      </c>
    </row>
    <row r="149" spans="1:37" x14ac:dyDescent="0.2">
      <c r="A149" s="11" t="s">
        <v>159</v>
      </c>
      <c r="B149" s="11" t="s">
        <v>573</v>
      </c>
      <c r="C149" s="11">
        <v>2011</v>
      </c>
      <c r="D149" s="12">
        <v>194623.44399999999</v>
      </c>
      <c r="E149" s="12">
        <v>388333.53499999992</v>
      </c>
      <c r="F149" s="12">
        <v>381351.9879999999</v>
      </c>
      <c r="G149" s="12">
        <v>356547.37300000008</v>
      </c>
      <c r="H149" s="12">
        <v>348136.06900000002</v>
      </c>
      <c r="I149" s="12">
        <v>396275.27400000003</v>
      </c>
      <c r="J149" s="12">
        <v>312317.13199999987</v>
      </c>
      <c r="K149" s="12">
        <v>355419.89800000022</v>
      </c>
      <c r="L149" s="12">
        <v>2182961.3709999998</v>
      </c>
      <c r="M149" s="12">
        <f t="shared" si="2"/>
        <v>550043.34200000018</v>
      </c>
      <c r="N149" s="13">
        <v>2733429</v>
      </c>
      <c r="O149" s="14">
        <v>118</v>
      </c>
      <c r="P149" s="14">
        <v>61</v>
      </c>
      <c r="Q149" s="14">
        <v>59</v>
      </c>
      <c r="R149" s="14">
        <v>63</v>
      </c>
      <c r="S149" s="14">
        <v>51</v>
      </c>
      <c r="T149" s="14">
        <v>55</v>
      </c>
      <c r="U149" s="14">
        <v>39</v>
      </c>
      <c r="V149" s="14">
        <v>524</v>
      </c>
      <c r="W149" s="14">
        <v>65</v>
      </c>
      <c r="X149" s="14">
        <v>328</v>
      </c>
      <c r="Y149" s="14">
        <v>642</v>
      </c>
      <c r="Z149" s="14">
        <v>1035</v>
      </c>
      <c r="AA149" s="15">
        <v>6.0629900270390863E-4</v>
      </c>
      <c r="AB149" s="16">
        <v>1.5708146348988381E-4</v>
      </c>
      <c r="AC149" s="15">
        <v>1.5471271123936037E-4</v>
      </c>
      <c r="AD149" s="15">
        <v>1.7669461275206195E-4</v>
      </c>
      <c r="AE149" s="15">
        <v>1.4649444438921379E-4</v>
      </c>
      <c r="AF149" s="15">
        <v>1.3879240923823067E-4</v>
      </c>
      <c r="AG149" s="15">
        <v>1.24873072925119E-4</v>
      </c>
      <c r="AH149" s="15">
        <v>1.4743125045857722E-3</v>
      </c>
      <c r="AI149" s="15">
        <v>1.5025460567345974E-4</v>
      </c>
      <c r="AJ149" s="15">
        <v>1.1671807491853974E-3</v>
      </c>
      <c r="AK149" s="15">
        <v>3.7864528400042581E-4</v>
      </c>
    </row>
    <row r="150" spans="1:37" x14ac:dyDescent="0.2">
      <c r="A150" s="11" t="s">
        <v>160</v>
      </c>
      <c r="B150" s="11" t="s">
        <v>573</v>
      </c>
      <c r="C150" s="11">
        <v>2012</v>
      </c>
      <c r="D150" s="12">
        <v>198921.17200000005</v>
      </c>
      <c r="E150" s="12">
        <v>391644.44400000019</v>
      </c>
      <c r="F150" s="12">
        <v>402598.01</v>
      </c>
      <c r="G150" s="12">
        <v>369303.96300000011</v>
      </c>
      <c r="H150" s="12">
        <v>341475.37099999998</v>
      </c>
      <c r="I150" s="12">
        <v>392486.15300000011</v>
      </c>
      <c r="J150" s="12">
        <v>322880.66399999999</v>
      </c>
      <c r="K150" s="12">
        <v>364201.97500000009</v>
      </c>
      <c r="L150" s="12">
        <v>2220388.6050000004</v>
      </c>
      <c r="M150" s="12">
        <f t="shared" si="2"/>
        <v>563123.14700000011</v>
      </c>
      <c r="N150" s="13">
        <v>2782137</v>
      </c>
      <c r="O150" s="14">
        <v>114</v>
      </c>
      <c r="P150" s="14">
        <v>58</v>
      </c>
      <c r="Q150" s="14">
        <v>44</v>
      </c>
      <c r="R150" s="14">
        <v>73</v>
      </c>
      <c r="S150" s="14">
        <v>72</v>
      </c>
      <c r="T150" s="14">
        <v>32</v>
      </c>
      <c r="U150" s="14">
        <v>49</v>
      </c>
      <c r="V150" s="14">
        <v>571</v>
      </c>
      <c r="W150" s="14">
        <v>58</v>
      </c>
      <c r="X150" s="14">
        <v>328</v>
      </c>
      <c r="Y150" s="14">
        <v>685</v>
      </c>
      <c r="Z150" s="14">
        <v>1071</v>
      </c>
      <c r="AA150" s="15">
        <v>5.730913348932007E-4</v>
      </c>
      <c r="AB150" s="16">
        <v>1.4809350901962489E-4</v>
      </c>
      <c r="AC150" s="15">
        <v>1.092901576935266E-4</v>
      </c>
      <c r="AD150" s="15">
        <v>1.9766914876025843E-4</v>
      </c>
      <c r="AE150" s="15">
        <v>2.1084975993773794E-4</v>
      </c>
      <c r="AF150" s="15">
        <v>8.1531538769980482E-5</v>
      </c>
      <c r="AG150" s="15">
        <v>1.5175885540175921E-4</v>
      </c>
      <c r="AH150" s="15">
        <v>1.5678113771898129E-3</v>
      </c>
      <c r="AI150" s="15">
        <v>1.4772188943025131E-4</v>
      </c>
      <c r="AJ150" s="15">
        <v>1.2164301958626465E-3</v>
      </c>
      <c r="AK150" s="15">
        <v>3.849558810367714E-4</v>
      </c>
    </row>
    <row r="151" spans="1:37" x14ac:dyDescent="0.2">
      <c r="A151" s="11" t="s">
        <v>161</v>
      </c>
      <c r="B151" s="11" t="s">
        <v>573</v>
      </c>
      <c r="C151" s="11">
        <v>2013</v>
      </c>
      <c r="D151" s="12">
        <v>189131.59999999998</v>
      </c>
      <c r="E151" s="12">
        <v>376462.3</v>
      </c>
      <c r="F151" s="12">
        <v>385941.08800000005</v>
      </c>
      <c r="G151" s="12">
        <v>356235.23200000008</v>
      </c>
      <c r="H151" s="12">
        <v>325041.01200000005</v>
      </c>
      <c r="I151" s="12">
        <v>368017.72500000009</v>
      </c>
      <c r="J151" s="12">
        <v>318037.73700000008</v>
      </c>
      <c r="K151" s="12">
        <v>352205.13799999992</v>
      </c>
      <c r="L151" s="12">
        <v>2129735.0940000005</v>
      </c>
      <c r="M151" s="12">
        <f t="shared" si="2"/>
        <v>541336.7379999999</v>
      </c>
      <c r="N151" s="13">
        <v>2671957</v>
      </c>
      <c r="O151" s="14">
        <v>115</v>
      </c>
      <c r="P151" s="14">
        <v>67</v>
      </c>
      <c r="Q151" s="14">
        <v>68</v>
      </c>
      <c r="R151" s="14">
        <v>59</v>
      </c>
      <c r="S151" s="14">
        <v>62</v>
      </c>
      <c r="T151" s="14">
        <v>47</v>
      </c>
      <c r="U151" s="14">
        <v>84</v>
      </c>
      <c r="V151" s="14">
        <v>598</v>
      </c>
      <c r="W151" s="14">
        <v>46</v>
      </c>
      <c r="X151" s="14">
        <v>387</v>
      </c>
      <c r="Y151" s="14">
        <v>713</v>
      </c>
      <c r="Z151" s="14">
        <v>1146</v>
      </c>
      <c r="AA151" s="15">
        <v>6.0804223091223263E-4</v>
      </c>
      <c r="AB151" s="16">
        <v>1.779726681795229E-4</v>
      </c>
      <c r="AC151" s="15">
        <v>1.761926939481499E-4</v>
      </c>
      <c r="AD151" s="15">
        <v>1.6562090074234991E-4</v>
      </c>
      <c r="AE151" s="15">
        <v>1.9074516049070138E-4</v>
      </c>
      <c r="AF151" s="15">
        <v>1.2771123999530181E-4</v>
      </c>
      <c r="AG151" s="15">
        <v>2.6411960037308398E-4</v>
      </c>
      <c r="AH151" s="15">
        <v>1.6978741519665171E-3</v>
      </c>
      <c r="AI151" s="15">
        <v>1.8171274027942551E-4</v>
      </c>
      <c r="AJ151" s="15">
        <v>1.3171099427580328E-3</v>
      </c>
      <c r="AK151" s="15">
        <v>4.2889911776274845E-4</v>
      </c>
    </row>
    <row r="152" spans="1:37" x14ac:dyDescent="0.2">
      <c r="A152" s="11" t="s">
        <v>162</v>
      </c>
      <c r="B152" s="11" t="s">
        <v>573</v>
      </c>
      <c r="C152" s="11">
        <v>2014</v>
      </c>
      <c r="D152" s="12">
        <v>190660.546</v>
      </c>
      <c r="E152" s="12">
        <v>380038.34399999998</v>
      </c>
      <c r="F152" s="12">
        <v>393375.14600000007</v>
      </c>
      <c r="G152" s="12">
        <v>366114.7200000002</v>
      </c>
      <c r="H152" s="12">
        <v>328827.03099999996</v>
      </c>
      <c r="I152" s="12">
        <v>364888.54799999995</v>
      </c>
      <c r="J152" s="12">
        <v>330572.33900000009</v>
      </c>
      <c r="K152" s="12">
        <v>368061.12200000003</v>
      </c>
      <c r="L152" s="12">
        <v>2163816.128</v>
      </c>
      <c r="M152" s="12">
        <f t="shared" si="2"/>
        <v>558721.66800000006</v>
      </c>
      <c r="N152" s="13">
        <v>2722708</v>
      </c>
      <c r="O152" s="14">
        <v>106</v>
      </c>
      <c r="P152" s="14">
        <v>54</v>
      </c>
      <c r="Q152" s="14">
        <v>60</v>
      </c>
      <c r="R152" s="14">
        <v>80</v>
      </c>
      <c r="S152" s="14">
        <v>40</v>
      </c>
      <c r="T152" s="14">
        <v>68</v>
      </c>
      <c r="U152" s="14">
        <v>57</v>
      </c>
      <c r="V152" s="14">
        <v>513</v>
      </c>
      <c r="W152" s="14">
        <v>45</v>
      </c>
      <c r="X152" s="14">
        <v>359</v>
      </c>
      <c r="Y152" s="14">
        <v>619</v>
      </c>
      <c r="Z152" s="14">
        <v>1023</v>
      </c>
      <c r="AA152" s="15">
        <v>5.5596190309871452E-4</v>
      </c>
      <c r="AB152" s="16">
        <v>1.4209092543567131E-4</v>
      </c>
      <c r="AC152" s="15">
        <v>1.5252615883363407E-4</v>
      </c>
      <c r="AD152" s="15">
        <v>2.1851074439181237E-4</v>
      </c>
      <c r="AE152" s="15">
        <v>1.2164450069191546E-4</v>
      </c>
      <c r="AF152" s="15">
        <v>1.8635827397904526E-4</v>
      </c>
      <c r="AG152" s="15">
        <v>1.7242822001510533E-4</v>
      </c>
      <c r="AH152" s="15">
        <v>1.3937902411763009E-3</v>
      </c>
      <c r="AI152" s="15">
        <v>1.6591058517149567E-4</v>
      </c>
      <c r="AJ152" s="15">
        <v>1.1078861541485804E-3</v>
      </c>
      <c r="AK152" s="15">
        <v>3.7572886993390402E-4</v>
      </c>
    </row>
    <row r="153" spans="1:37" x14ac:dyDescent="0.2">
      <c r="A153" s="11" t="s">
        <v>163</v>
      </c>
      <c r="B153" s="11" t="s">
        <v>573</v>
      </c>
      <c r="C153" s="11">
        <v>2015</v>
      </c>
      <c r="D153" s="12">
        <v>190646.193</v>
      </c>
      <c r="E153" s="12">
        <v>384675.62300000002</v>
      </c>
      <c r="F153" s="12">
        <v>402591.18800000008</v>
      </c>
      <c r="G153" s="12">
        <v>369332.53600000014</v>
      </c>
      <c r="H153" s="12">
        <v>330550.32200000022</v>
      </c>
      <c r="I153" s="12">
        <v>361926.27900000016</v>
      </c>
      <c r="J153" s="12">
        <v>342507.42899999995</v>
      </c>
      <c r="K153" s="12">
        <v>385218.79200000002</v>
      </c>
      <c r="L153" s="12">
        <v>2191583.3770000003</v>
      </c>
      <c r="M153" s="12">
        <f t="shared" si="2"/>
        <v>575864.98499999999</v>
      </c>
      <c r="N153" s="13">
        <v>2767279</v>
      </c>
      <c r="O153" s="14">
        <v>110</v>
      </c>
      <c r="P153" s="14">
        <v>77</v>
      </c>
      <c r="Q153" s="14">
        <v>81</v>
      </c>
      <c r="R153" s="14">
        <v>49</v>
      </c>
      <c r="S153" s="14">
        <v>52</v>
      </c>
      <c r="T153" s="14">
        <v>49</v>
      </c>
      <c r="U153" s="14">
        <v>45</v>
      </c>
      <c r="V153" s="14">
        <v>570</v>
      </c>
      <c r="W153" s="14">
        <v>43</v>
      </c>
      <c r="X153" s="14">
        <v>353</v>
      </c>
      <c r="Y153" s="14">
        <v>680</v>
      </c>
      <c r="Z153" s="14">
        <v>1076</v>
      </c>
      <c r="AA153" s="15">
        <v>5.769850332128059E-4</v>
      </c>
      <c r="AB153" s="16">
        <v>2.0016864962612928E-4</v>
      </c>
      <c r="AC153" s="15">
        <v>2.0119665411057129E-4</v>
      </c>
      <c r="AD153" s="15">
        <v>1.3267176656215303E-4</v>
      </c>
      <c r="AE153" s="15">
        <v>1.573134150509161E-4</v>
      </c>
      <c r="AF153" s="15">
        <v>1.3538668740879127E-4</v>
      </c>
      <c r="AG153" s="15">
        <v>1.3138401152752808E-4</v>
      </c>
      <c r="AH153" s="15">
        <v>1.4796785926269142E-3</v>
      </c>
      <c r="AI153" s="15">
        <v>1.610707599375992E-4</v>
      </c>
      <c r="AJ153" s="15">
        <v>1.1808323438869963E-3</v>
      </c>
      <c r="AK153" s="15">
        <v>3.8882960482119799E-4</v>
      </c>
    </row>
    <row r="154" spans="1:37" x14ac:dyDescent="0.2">
      <c r="A154" s="11" t="s">
        <v>164</v>
      </c>
      <c r="B154" s="11" t="s">
        <v>573</v>
      </c>
      <c r="C154" s="11">
        <v>2016</v>
      </c>
      <c r="D154" s="12">
        <v>188425.10900000005</v>
      </c>
      <c r="E154" s="12">
        <v>381361.31299999997</v>
      </c>
      <c r="F154" s="12">
        <v>399277.41899999988</v>
      </c>
      <c r="G154" s="12">
        <v>368147.74</v>
      </c>
      <c r="H154" s="12">
        <v>330268.41000000003</v>
      </c>
      <c r="I154" s="12">
        <v>350025.10499999986</v>
      </c>
      <c r="J154" s="12">
        <v>341015.67700000003</v>
      </c>
      <c r="K154" s="12">
        <v>384869.66599999991</v>
      </c>
      <c r="L154" s="12">
        <v>2170095.6639999999</v>
      </c>
      <c r="M154" s="12">
        <f t="shared" si="2"/>
        <v>573294.77499999991</v>
      </c>
      <c r="N154" s="13">
        <v>2741649</v>
      </c>
      <c r="O154" s="14">
        <v>113</v>
      </c>
      <c r="P154" s="14">
        <v>46</v>
      </c>
      <c r="Q154" s="14">
        <v>41</v>
      </c>
      <c r="R154" s="14">
        <v>45</v>
      </c>
      <c r="S154" s="14">
        <v>61</v>
      </c>
      <c r="T154" s="14">
        <v>59</v>
      </c>
      <c r="U154" s="14">
        <v>50</v>
      </c>
      <c r="V154" s="14">
        <v>445</v>
      </c>
      <c r="W154" s="14">
        <v>51</v>
      </c>
      <c r="X154" s="14">
        <v>302</v>
      </c>
      <c r="Y154" s="14">
        <v>558</v>
      </c>
      <c r="Z154" s="14">
        <v>911</v>
      </c>
      <c r="AA154" s="15">
        <v>5.9970775975509705E-4</v>
      </c>
      <c r="AB154" s="16">
        <v>1.2062052030956797E-4</v>
      </c>
      <c r="AC154" s="15">
        <v>1.0268549647181529E-4</v>
      </c>
      <c r="AD154" s="15">
        <v>1.2223353591685773E-4</v>
      </c>
      <c r="AE154" s="15">
        <v>1.8469825800172652E-4</v>
      </c>
      <c r="AF154" s="15">
        <v>1.685593380509093E-4</v>
      </c>
      <c r="AG154" s="15">
        <v>1.46620825294199E-4</v>
      </c>
      <c r="AH154" s="15">
        <v>1.1562355761235807E-3</v>
      </c>
      <c r="AI154" s="15">
        <v>1.3916437187996706E-4</v>
      </c>
      <c r="AJ154" s="15">
        <v>9.7332127263849574E-4</v>
      </c>
      <c r="AK154" s="15">
        <v>3.322817764053677E-4</v>
      </c>
    </row>
    <row r="155" spans="1:37" x14ac:dyDescent="0.2">
      <c r="A155" s="11" t="s">
        <v>165</v>
      </c>
      <c r="B155" s="11" t="s">
        <v>573</v>
      </c>
      <c r="C155" s="11">
        <v>2017</v>
      </c>
      <c r="D155" s="12">
        <v>184170</v>
      </c>
      <c r="E155" s="12">
        <v>375936</v>
      </c>
      <c r="F155" s="12">
        <v>393529</v>
      </c>
      <c r="G155" s="12">
        <v>363690</v>
      </c>
      <c r="H155" s="12">
        <v>327496</v>
      </c>
      <c r="I155" s="12">
        <v>335858</v>
      </c>
      <c r="J155" s="12">
        <v>340465</v>
      </c>
      <c r="K155" s="12">
        <v>393739</v>
      </c>
      <c r="L155" s="12">
        <v>2136974</v>
      </c>
      <c r="M155" s="12">
        <f t="shared" si="2"/>
        <v>577909</v>
      </c>
      <c r="N155" s="13">
        <v>2714883</v>
      </c>
      <c r="O155" s="14">
        <v>85</v>
      </c>
      <c r="P155" s="14">
        <v>43</v>
      </c>
      <c r="Q155" s="14">
        <v>46</v>
      </c>
      <c r="R155" s="14">
        <v>64</v>
      </c>
      <c r="S155" s="14">
        <v>41</v>
      </c>
      <c r="T155" s="14">
        <v>62</v>
      </c>
      <c r="U155" s="14">
        <v>52</v>
      </c>
      <c r="V155" s="14">
        <v>497</v>
      </c>
      <c r="W155" s="14">
        <v>63</v>
      </c>
      <c r="X155" s="14">
        <v>308</v>
      </c>
      <c r="Y155" s="14">
        <v>582</v>
      </c>
      <c r="Z155" s="14">
        <v>953</v>
      </c>
      <c r="AA155" s="15">
        <v>4.6153010805234293E-4</v>
      </c>
      <c r="AB155" s="16">
        <v>1.1438117126319373E-4</v>
      </c>
      <c r="AC155" s="15">
        <v>1.168910042207817E-4</v>
      </c>
      <c r="AD155" s="15">
        <v>1.759740438285353E-4</v>
      </c>
      <c r="AE155" s="15">
        <v>1.2519236876175588E-4</v>
      </c>
      <c r="AF155" s="15">
        <v>1.8460182577160586E-4</v>
      </c>
      <c r="AG155" s="15">
        <v>1.5273229259982671E-4</v>
      </c>
      <c r="AH155" s="15">
        <v>1.2622574852884779E-3</v>
      </c>
      <c r="AI155" s="15">
        <v>1.4412903479405926E-4</v>
      </c>
      <c r="AJ155" s="15">
        <v>1.0070789691802688E-3</v>
      </c>
      <c r="AK155" s="15">
        <v>3.5102801851866178E-4</v>
      </c>
    </row>
    <row r="156" spans="1:37" x14ac:dyDescent="0.2">
      <c r="A156" s="11" t="s">
        <v>166</v>
      </c>
      <c r="B156" s="11" t="s">
        <v>574</v>
      </c>
      <c r="C156" s="11">
        <v>2009</v>
      </c>
      <c r="D156" s="12">
        <v>282636.46099999995</v>
      </c>
      <c r="E156" s="12">
        <v>550571.79999999993</v>
      </c>
      <c r="F156" s="12">
        <v>588040.89599999995</v>
      </c>
      <c r="G156" s="12">
        <v>564453.21500000008</v>
      </c>
      <c r="H156" s="12">
        <v>598808.69800000009</v>
      </c>
      <c r="I156" s="12">
        <v>623013.44400000002</v>
      </c>
      <c r="J156" s="12">
        <v>483961.62199999997</v>
      </c>
      <c r="K156" s="12">
        <v>546937.87700000009</v>
      </c>
      <c r="L156" s="12">
        <v>3408849.6750000003</v>
      </c>
      <c r="M156" s="12">
        <f t="shared" si="2"/>
        <v>829574.33799999999</v>
      </c>
      <c r="N156" s="13">
        <v>4238868</v>
      </c>
      <c r="O156" s="14">
        <v>103</v>
      </c>
      <c r="P156" s="14">
        <v>63</v>
      </c>
      <c r="Q156" s="14">
        <v>55</v>
      </c>
      <c r="R156" s="14">
        <v>44</v>
      </c>
      <c r="S156" s="14">
        <v>67</v>
      </c>
      <c r="T156" s="14">
        <v>50</v>
      </c>
      <c r="U156" s="14">
        <v>76</v>
      </c>
      <c r="V156" s="14">
        <v>799</v>
      </c>
      <c r="W156" s="14">
        <v>32</v>
      </c>
      <c r="X156" s="14">
        <v>355</v>
      </c>
      <c r="Y156" s="14">
        <v>902</v>
      </c>
      <c r="Z156" s="14">
        <v>1289</v>
      </c>
      <c r="AA156" s="15">
        <v>3.6442573486652883E-4</v>
      </c>
      <c r="AB156" s="16">
        <v>1.1442649260278134E-4</v>
      </c>
      <c r="AC156" s="15">
        <v>9.3530909795770399E-5</v>
      </c>
      <c r="AD156" s="15">
        <v>7.7951544664335009E-5</v>
      </c>
      <c r="AE156" s="15">
        <v>1.1188882229629869E-4</v>
      </c>
      <c r="AF156" s="15">
        <v>8.0255089968812927E-5</v>
      </c>
      <c r="AG156" s="15">
        <v>1.5703724540372748E-4</v>
      </c>
      <c r="AH156" s="15">
        <v>1.4608606088548515E-3</v>
      </c>
      <c r="AI156" s="15">
        <v>1.0414070253772631E-4</v>
      </c>
      <c r="AJ156" s="15">
        <v>1.087304607534762E-3</v>
      </c>
      <c r="AK156" s="15">
        <v>3.0409062042035753E-4</v>
      </c>
    </row>
    <row r="157" spans="1:37" x14ac:dyDescent="0.2">
      <c r="A157" s="11" t="s">
        <v>167</v>
      </c>
      <c r="B157" s="11" t="s">
        <v>574</v>
      </c>
      <c r="C157" s="11">
        <v>2010</v>
      </c>
      <c r="D157" s="12">
        <v>262336.82700000005</v>
      </c>
      <c r="E157" s="12">
        <v>531275.44499999995</v>
      </c>
      <c r="F157" s="12">
        <v>554184.03</v>
      </c>
      <c r="G157" s="12">
        <v>528357.54400000011</v>
      </c>
      <c r="H157" s="12">
        <v>558655.72500000009</v>
      </c>
      <c r="I157" s="12">
        <v>596237.05400000035</v>
      </c>
      <c r="J157" s="12">
        <v>477011.74699999992</v>
      </c>
      <c r="K157" s="12">
        <v>524273.9160000002</v>
      </c>
      <c r="L157" s="12">
        <v>3245721.5450000009</v>
      </c>
      <c r="M157" s="12">
        <f t="shared" si="2"/>
        <v>786610.74300000025</v>
      </c>
      <c r="N157" s="13">
        <v>4032123</v>
      </c>
      <c r="O157" s="14">
        <v>104</v>
      </c>
      <c r="P157" s="14">
        <v>57</v>
      </c>
      <c r="Q157" s="14">
        <v>39</v>
      </c>
      <c r="R157" s="14">
        <v>38</v>
      </c>
      <c r="S157" s="14">
        <v>51</v>
      </c>
      <c r="T157" s="14">
        <v>45</v>
      </c>
      <c r="U157" s="14">
        <v>65</v>
      </c>
      <c r="V157" s="14">
        <v>771</v>
      </c>
      <c r="W157" s="14">
        <v>40</v>
      </c>
      <c r="X157" s="14">
        <v>295</v>
      </c>
      <c r="Y157" s="14">
        <v>875</v>
      </c>
      <c r="Z157" s="14">
        <v>1210</v>
      </c>
      <c r="AA157" s="15">
        <v>3.9643690590189225E-4</v>
      </c>
      <c r="AB157" s="16">
        <v>1.072889788836373E-4</v>
      </c>
      <c r="AC157" s="15">
        <v>7.0373734876481376E-5</v>
      </c>
      <c r="AD157" s="15">
        <v>7.192099446960862E-5</v>
      </c>
      <c r="AE157" s="15">
        <v>9.1290570771471091E-5</v>
      </c>
      <c r="AF157" s="15">
        <v>7.5473336818144109E-5</v>
      </c>
      <c r="AG157" s="15">
        <v>1.3626498804022118E-4</v>
      </c>
      <c r="AH157" s="15">
        <v>1.4706053009129673E-3</v>
      </c>
      <c r="AI157" s="15">
        <v>9.0888881227178686E-5</v>
      </c>
      <c r="AJ157" s="15">
        <v>1.1123672131185217E-3</v>
      </c>
      <c r="AK157" s="15">
        <v>3.0009005181637566E-4</v>
      </c>
    </row>
    <row r="158" spans="1:37" x14ac:dyDescent="0.2">
      <c r="A158" s="11" t="s">
        <v>168</v>
      </c>
      <c r="B158" s="11" t="s">
        <v>574</v>
      </c>
      <c r="C158" s="11">
        <v>2011</v>
      </c>
      <c r="D158" s="12">
        <v>264708.25300000014</v>
      </c>
      <c r="E158" s="12">
        <v>535492.31299999997</v>
      </c>
      <c r="F158" s="12">
        <v>552507.21499999985</v>
      </c>
      <c r="G158" s="12">
        <v>531921.50599999994</v>
      </c>
      <c r="H158" s="12">
        <v>553620.00100000016</v>
      </c>
      <c r="I158" s="12">
        <v>602990.12699999975</v>
      </c>
      <c r="J158" s="12">
        <v>498240.70599999977</v>
      </c>
      <c r="K158" s="12">
        <v>541225.69299999985</v>
      </c>
      <c r="L158" s="12">
        <v>3274771.8679999998</v>
      </c>
      <c r="M158" s="12">
        <f t="shared" si="2"/>
        <v>805933.946</v>
      </c>
      <c r="N158" s="13">
        <v>4079507</v>
      </c>
      <c r="O158" s="14">
        <v>104</v>
      </c>
      <c r="P158" s="14">
        <v>75</v>
      </c>
      <c r="Q158" s="14">
        <v>57</v>
      </c>
      <c r="R158" s="14">
        <v>42</v>
      </c>
      <c r="S158" s="14">
        <v>52</v>
      </c>
      <c r="T158" s="14">
        <v>51</v>
      </c>
      <c r="U158" s="14">
        <v>80</v>
      </c>
      <c r="V158" s="14">
        <v>766</v>
      </c>
      <c r="W158" s="14">
        <v>59</v>
      </c>
      <c r="X158" s="14">
        <v>357</v>
      </c>
      <c r="Y158" s="14">
        <v>870</v>
      </c>
      <c r="Z158" s="14">
        <v>1286</v>
      </c>
      <c r="AA158" s="15">
        <v>3.9288537029482019E-4</v>
      </c>
      <c r="AB158" s="16">
        <v>1.400580329152176E-4</v>
      </c>
      <c r="AC158" s="15">
        <v>1.0316607358693048E-4</v>
      </c>
      <c r="AD158" s="15">
        <v>7.8959018438333272E-5</v>
      </c>
      <c r="AE158" s="15">
        <v>9.3927242343254836E-5</v>
      </c>
      <c r="AF158" s="15">
        <v>8.4578499242990131E-5</v>
      </c>
      <c r="AG158" s="15">
        <v>1.6056496194833192E-4</v>
      </c>
      <c r="AH158" s="15">
        <v>1.4153060542157229E-3</v>
      </c>
      <c r="AI158" s="15">
        <v>1.0901522743873774E-4</v>
      </c>
      <c r="AJ158" s="15">
        <v>1.0794929340276231E-3</v>
      </c>
      <c r="AK158" s="15">
        <v>3.1523416922682077E-4</v>
      </c>
    </row>
    <row r="159" spans="1:37" x14ac:dyDescent="0.2">
      <c r="A159" s="11" t="s">
        <v>169</v>
      </c>
      <c r="B159" s="11" t="s">
        <v>574</v>
      </c>
      <c r="C159" s="11">
        <v>2012</v>
      </c>
      <c r="D159" s="12">
        <v>271303.23900000006</v>
      </c>
      <c r="E159" s="12">
        <v>548872.55199999979</v>
      </c>
      <c r="F159" s="12">
        <v>570772.37200000021</v>
      </c>
      <c r="G159" s="12">
        <v>545066.78599999996</v>
      </c>
      <c r="H159" s="12">
        <v>559119.87</v>
      </c>
      <c r="I159" s="12">
        <v>613000.24899999972</v>
      </c>
      <c r="J159" s="12">
        <v>519002.28700000013</v>
      </c>
      <c r="K159" s="12">
        <v>561653.07000000007</v>
      </c>
      <c r="L159" s="12">
        <v>3355834.1159999999</v>
      </c>
      <c r="M159" s="12">
        <f t="shared" si="2"/>
        <v>832956.30900000012</v>
      </c>
      <c r="N159" s="13">
        <v>4189112</v>
      </c>
      <c r="O159" s="14">
        <v>116</v>
      </c>
      <c r="P159" s="14">
        <v>59</v>
      </c>
      <c r="Q159" s="14">
        <v>32</v>
      </c>
      <c r="R159" s="14">
        <v>54</v>
      </c>
      <c r="S159" s="14">
        <v>70</v>
      </c>
      <c r="T159" s="14">
        <v>58</v>
      </c>
      <c r="U159" s="14">
        <v>62</v>
      </c>
      <c r="V159" s="14">
        <v>715</v>
      </c>
      <c r="W159" s="14">
        <v>71</v>
      </c>
      <c r="X159" s="14">
        <v>335</v>
      </c>
      <c r="Y159" s="14">
        <v>831</v>
      </c>
      <c r="Z159" s="14">
        <v>1237</v>
      </c>
      <c r="AA159" s="15">
        <v>4.2756585003395395E-4</v>
      </c>
      <c r="AB159" s="16">
        <v>1.0749307791948034E-4</v>
      </c>
      <c r="AC159" s="15">
        <v>5.6064381476404024E-5</v>
      </c>
      <c r="AD159" s="15">
        <v>9.9070428408015319E-5</v>
      </c>
      <c r="AE159" s="15">
        <v>1.2519676683999802E-4</v>
      </c>
      <c r="AF159" s="15">
        <v>9.4616601044806472E-5</v>
      </c>
      <c r="AG159" s="15">
        <v>1.1945997455691363E-4</v>
      </c>
      <c r="AH159" s="15">
        <v>1.2730278497364929E-3</v>
      </c>
      <c r="AI159" s="15">
        <v>9.9826150047996004E-5</v>
      </c>
      <c r="AJ159" s="15">
        <v>9.9765136660967405E-4</v>
      </c>
      <c r="AK159" s="15">
        <v>2.9528931191145046E-4</v>
      </c>
    </row>
    <row r="160" spans="1:37" x14ac:dyDescent="0.2">
      <c r="A160" s="11" t="s">
        <v>170</v>
      </c>
      <c r="B160" s="11" t="s">
        <v>574</v>
      </c>
      <c r="C160" s="11">
        <v>2013</v>
      </c>
      <c r="D160" s="12">
        <v>261979.14200000008</v>
      </c>
      <c r="E160" s="12">
        <v>534883.65599999996</v>
      </c>
      <c r="F160" s="12">
        <v>559112.94400000025</v>
      </c>
      <c r="G160" s="12">
        <v>534074.11600000004</v>
      </c>
      <c r="H160" s="12">
        <v>536147.36100000003</v>
      </c>
      <c r="I160" s="12">
        <v>592328.45800000022</v>
      </c>
      <c r="J160" s="12">
        <v>518684.80800000008</v>
      </c>
      <c r="K160" s="12">
        <v>559609.09300000034</v>
      </c>
      <c r="L160" s="12">
        <v>3275231.3430000003</v>
      </c>
      <c r="M160" s="12">
        <f t="shared" si="2"/>
        <v>821588.23500000045</v>
      </c>
      <c r="N160" s="13">
        <v>4094900</v>
      </c>
      <c r="O160" s="14">
        <v>102</v>
      </c>
      <c r="P160" s="14">
        <v>58</v>
      </c>
      <c r="Q160" s="14">
        <v>79</v>
      </c>
      <c r="R160" s="14">
        <v>55</v>
      </c>
      <c r="S160" s="14">
        <v>63</v>
      </c>
      <c r="T160" s="14">
        <v>57</v>
      </c>
      <c r="U160" s="14">
        <v>47</v>
      </c>
      <c r="V160" s="14">
        <v>756</v>
      </c>
      <c r="W160" s="14">
        <v>41</v>
      </c>
      <c r="X160" s="14">
        <v>359</v>
      </c>
      <c r="Y160" s="14">
        <v>858</v>
      </c>
      <c r="Z160" s="14">
        <v>1258</v>
      </c>
      <c r="AA160" s="15">
        <v>3.8934397304041848E-4</v>
      </c>
      <c r="AB160" s="16">
        <v>1.0843479577173696E-4</v>
      </c>
      <c r="AC160" s="15">
        <v>1.4129524427536767E-4</v>
      </c>
      <c r="AD160" s="15">
        <v>1.0298196140252563E-4</v>
      </c>
      <c r="AE160" s="15">
        <v>1.1750500810541152E-4</v>
      </c>
      <c r="AF160" s="15">
        <v>9.6230392496184905E-5</v>
      </c>
      <c r="AG160" s="15">
        <v>9.0613797194538214E-5</v>
      </c>
      <c r="AH160" s="15">
        <v>1.3509430233650608E-3</v>
      </c>
      <c r="AI160" s="15">
        <v>1.0961057781987645E-4</v>
      </c>
      <c r="AJ160" s="15">
        <v>1.0443187517163016E-3</v>
      </c>
      <c r="AK160" s="15">
        <v>3.0721140931402478E-4</v>
      </c>
    </row>
    <row r="161" spans="1:37" x14ac:dyDescent="0.2">
      <c r="A161" s="11" t="s">
        <v>171</v>
      </c>
      <c r="B161" s="11" t="s">
        <v>574</v>
      </c>
      <c r="C161" s="11">
        <v>2014</v>
      </c>
      <c r="D161" s="12">
        <v>256071.18600000005</v>
      </c>
      <c r="E161" s="12">
        <v>524578.19600000023</v>
      </c>
      <c r="F161" s="12">
        <v>552555.37200000009</v>
      </c>
      <c r="G161" s="12">
        <v>523773.57400000008</v>
      </c>
      <c r="H161" s="12">
        <v>521880.64900000003</v>
      </c>
      <c r="I161" s="12">
        <v>573293.46400000015</v>
      </c>
      <c r="J161" s="12">
        <v>517330.07999999996</v>
      </c>
      <c r="K161" s="12">
        <v>561445.84999999986</v>
      </c>
      <c r="L161" s="12">
        <v>3213411.3350000009</v>
      </c>
      <c r="M161" s="12">
        <f t="shared" si="2"/>
        <v>817517.03599999985</v>
      </c>
      <c r="N161" s="13">
        <v>4030950</v>
      </c>
      <c r="O161" s="14">
        <v>107</v>
      </c>
      <c r="P161" s="14">
        <v>67</v>
      </c>
      <c r="Q161" s="14">
        <v>67</v>
      </c>
      <c r="R161" s="14">
        <v>72</v>
      </c>
      <c r="S161" s="14">
        <v>58</v>
      </c>
      <c r="T161" s="14">
        <v>62</v>
      </c>
      <c r="U161" s="14">
        <v>101</v>
      </c>
      <c r="V161" s="14">
        <v>799</v>
      </c>
      <c r="W161" s="14">
        <v>50</v>
      </c>
      <c r="X161" s="14">
        <v>427</v>
      </c>
      <c r="Y161" s="14">
        <v>906</v>
      </c>
      <c r="Z161" s="14">
        <v>1383</v>
      </c>
      <c r="AA161" s="15">
        <v>4.1785255760872674E-4</v>
      </c>
      <c r="AB161" s="16">
        <v>1.2772166382607326E-4</v>
      </c>
      <c r="AC161" s="15">
        <v>1.2125481606936578E-4</v>
      </c>
      <c r="AD161" s="15">
        <v>1.3746397980742722E-4</v>
      </c>
      <c r="AE161" s="15">
        <v>1.1113652156127368E-4</v>
      </c>
      <c r="AF161" s="15">
        <v>1.0814705537965104E-4</v>
      </c>
      <c r="AG161" s="15">
        <v>1.9523318651797709E-4</v>
      </c>
      <c r="AH161" s="15">
        <v>1.4231114184920953E-3</v>
      </c>
      <c r="AI161" s="15">
        <v>1.3288059183372487E-4</v>
      </c>
      <c r="AJ161" s="15">
        <v>1.1082337860907894E-3</v>
      </c>
      <c r="AK161" s="15">
        <v>3.4309530011535745E-4</v>
      </c>
    </row>
    <row r="162" spans="1:37" x14ac:dyDescent="0.2">
      <c r="A162" s="11" t="s">
        <v>172</v>
      </c>
      <c r="B162" s="11" t="s">
        <v>574</v>
      </c>
      <c r="C162" s="11">
        <v>2015</v>
      </c>
      <c r="D162" s="12">
        <v>260585.73000000004</v>
      </c>
      <c r="E162" s="12">
        <v>536608.57099999988</v>
      </c>
      <c r="F162" s="12">
        <v>567711.64599999995</v>
      </c>
      <c r="G162" s="12">
        <v>532029.71600000025</v>
      </c>
      <c r="H162" s="12">
        <v>529164.3870000001</v>
      </c>
      <c r="I162" s="12">
        <v>580998.54500000004</v>
      </c>
      <c r="J162" s="12">
        <v>537287.56799999985</v>
      </c>
      <c r="K162" s="12">
        <v>596258.80400000024</v>
      </c>
      <c r="L162" s="12">
        <v>3283800.4330000002</v>
      </c>
      <c r="M162" s="12">
        <f t="shared" si="2"/>
        <v>856844.53400000022</v>
      </c>
      <c r="N162" s="13">
        <v>4141008</v>
      </c>
      <c r="O162" s="14">
        <v>102</v>
      </c>
      <c r="P162" s="14">
        <v>33</v>
      </c>
      <c r="Q162" s="14">
        <v>37</v>
      </c>
      <c r="R162" s="14">
        <v>62</v>
      </c>
      <c r="S162" s="14">
        <v>54</v>
      </c>
      <c r="T162" s="14">
        <v>47</v>
      </c>
      <c r="U162" s="14">
        <v>87</v>
      </c>
      <c r="V162" s="14">
        <v>791</v>
      </c>
      <c r="W162" s="14">
        <v>58</v>
      </c>
      <c r="X162" s="14">
        <v>320</v>
      </c>
      <c r="Y162" s="14">
        <v>893</v>
      </c>
      <c r="Z162" s="14">
        <v>1271</v>
      </c>
      <c r="AA162" s="15">
        <v>3.9142588506285432E-4</v>
      </c>
      <c r="AB162" s="16">
        <v>6.1497340488808573E-5</v>
      </c>
      <c r="AC162" s="15">
        <v>6.517393162654973E-5</v>
      </c>
      <c r="AD162" s="15">
        <v>1.1653484408002498E-4</v>
      </c>
      <c r="AE162" s="15">
        <v>1.0204768371912374E-4</v>
      </c>
      <c r="AF162" s="15">
        <v>8.0895211191966059E-5</v>
      </c>
      <c r="AG162" s="15">
        <v>1.619244612784341E-4</v>
      </c>
      <c r="AH162" s="15">
        <v>1.3266051498000181E-3</v>
      </c>
      <c r="AI162" s="15">
        <v>9.744806559625665E-5</v>
      </c>
      <c r="AJ162" s="15">
        <v>1.0421960630725103E-3</v>
      </c>
      <c r="AK162" s="15">
        <v>3.0693010011089089E-4</v>
      </c>
    </row>
    <row r="163" spans="1:37" x14ac:dyDescent="0.2">
      <c r="A163" s="11" t="s">
        <v>173</v>
      </c>
      <c r="B163" s="11" t="s">
        <v>574</v>
      </c>
      <c r="C163" s="11">
        <v>2016</v>
      </c>
      <c r="D163" s="12">
        <v>252546.34199999995</v>
      </c>
      <c r="E163" s="12">
        <v>521303.64600000001</v>
      </c>
      <c r="F163" s="12">
        <v>550919.04299999983</v>
      </c>
      <c r="G163" s="12">
        <v>524039.853</v>
      </c>
      <c r="H163" s="12">
        <v>514661.69600000023</v>
      </c>
      <c r="I163" s="12">
        <v>560071.35499999986</v>
      </c>
      <c r="J163" s="12">
        <v>530071.41500000004</v>
      </c>
      <c r="K163" s="12">
        <v>602014.45500000031</v>
      </c>
      <c r="L163" s="12">
        <v>3201067.0079999999</v>
      </c>
      <c r="M163" s="12">
        <f t="shared" si="2"/>
        <v>854560.79700000025</v>
      </c>
      <c r="N163" s="13">
        <v>4055532</v>
      </c>
      <c r="O163" s="14">
        <v>110</v>
      </c>
      <c r="P163" s="14">
        <v>44</v>
      </c>
      <c r="Q163" s="14">
        <v>61</v>
      </c>
      <c r="R163" s="14">
        <v>48</v>
      </c>
      <c r="S163" s="14">
        <v>70</v>
      </c>
      <c r="T163" s="14">
        <v>52</v>
      </c>
      <c r="U163" s="14">
        <v>90</v>
      </c>
      <c r="V163" s="14">
        <v>697</v>
      </c>
      <c r="W163" s="14">
        <v>58</v>
      </c>
      <c r="X163" s="14">
        <v>365</v>
      </c>
      <c r="Y163" s="14">
        <v>807</v>
      </c>
      <c r="Z163" s="14">
        <v>1230</v>
      </c>
      <c r="AA163" s="15">
        <v>4.355636242001083E-4</v>
      </c>
      <c r="AB163" s="16">
        <v>8.4403783356619763E-5</v>
      </c>
      <c r="AC163" s="15">
        <v>1.1072407239333714E-4</v>
      </c>
      <c r="AD163" s="15">
        <v>9.1596087063248601E-5</v>
      </c>
      <c r="AE163" s="15">
        <v>1.360116762992985E-4</v>
      </c>
      <c r="AF163" s="15">
        <v>9.2845312540577995E-5</v>
      </c>
      <c r="AG163" s="15">
        <v>1.6978844256297049E-4</v>
      </c>
      <c r="AH163" s="15">
        <v>1.1577795087993354E-3</v>
      </c>
      <c r="AI163" s="15">
        <v>1.1402447967749634E-4</v>
      </c>
      <c r="AJ163" s="15">
        <v>9.4434474742234142E-4</v>
      </c>
      <c r="AK163" s="15">
        <v>3.0328943280437685E-4</v>
      </c>
    </row>
    <row r="164" spans="1:37" x14ac:dyDescent="0.2">
      <c r="A164" s="11" t="s">
        <v>174</v>
      </c>
      <c r="B164" s="11" t="s">
        <v>574</v>
      </c>
      <c r="C164" s="11">
        <v>2017</v>
      </c>
      <c r="D164" s="12">
        <v>241145</v>
      </c>
      <c r="E164" s="12">
        <v>496914</v>
      </c>
      <c r="F164" s="12">
        <v>528383</v>
      </c>
      <c r="G164" s="12">
        <v>506743</v>
      </c>
      <c r="H164" s="12">
        <v>488329</v>
      </c>
      <c r="I164" s="12">
        <v>525744</v>
      </c>
      <c r="J164" s="12">
        <v>510574</v>
      </c>
      <c r="K164" s="12">
        <v>589340</v>
      </c>
      <c r="L164" s="12">
        <v>3056687</v>
      </c>
      <c r="M164" s="12">
        <f t="shared" si="2"/>
        <v>830485</v>
      </c>
      <c r="N164" s="13">
        <v>3887172</v>
      </c>
      <c r="O164" s="14">
        <v>105</v>
      </c>
      <c r="P164" s="14">
        <v>65</v>
      </c>
      <c r="Q164" s="14">
        <v>45</v>
      </c>
      <c r="R164" s="14">
        <v>50</v>
      </c>
      <c r="S164" s="14">
        <v>56</v>
      </c>
      <c r="T164" s="14">
        <v>49</v>
      </c>
      <c r="U164" s="14">
        <v>87</v>
      </c>
      <c r="V164" s="14">
        <v>748</v>
      </c>
      <c r="W164" s="14">
        <v>65</v>
      </c>
      <c r="X164" s="14">
        <v>352</v>
      </c>
      <c r="Y164" s="14">
        <v>853</v>
      </c>
      <c r="Z164" s="14">
        <v>1270</v>
      </c>
      <c r="AA164" s="15">
        <v>4.3542267100707042E-4</v>
      </c>
      <c r="AB164" s="16">
        <v>1.3080734292050537E-4</v>
      </c>
      <c r="AC164" s="15">
        <v>8.5165495483389888E-5</v>
      </c>
      <c r="AD164" s="15">
        <v>9.866934521049131E-5</v>
      </c>
      <c r="AE164" s="15">
        <v>1.1467678552778966E-4</v>
      </c>
      <c r="AF164" s="15">
        <v>9.3201253842174132E-5</v>
      </c>
      <c r="AG164" s="15">
        <v>1.7039645575372031E-4</v>
      </c>
      <c r="AH164" s="15">
        <v>1.2692164115790546E-3</v>
      </c>
      <c r="AI164" s="15">
        <v>1.1515735827711506E-4</v>
      </c>
      <c r="AJ164" s="15">
        <v>1.0271106642504078E-3</v>
      </c>
      <c r="AK164" s="15">
        <v>3.267156688718688E-4</v>
      </c>
    </row>
    <row r="165" spans="1:37" x14ac:dyDescent="0.2">
      <c r="A165" s="11" t="s">
        <v>175</v>
      </c>
      <c r="B165" s="11" t="s">
        <v>575</v>
      </c>
      <c r="C165" s="11">
        <v>2009</v>
      </c>
      <c r="D165" s="12">
        <v>310127.76799999992</v>
      </c>
      <c r="E165" s="12">
        <v>609297.69199999992</v>
      </c>
      <c r="F165" s="12">
        <v>677687.76299999992</v>
      </c>
      <c r="G165" s="12">
        <v>583926.93599999999</v>
      </c>
      <c r="H165" s="12">
        <v>587606.02100000007</v>
      </c>
      <c r="I165" s="12">
        <v>634345.1320000001</v>
      </c>
      <c r="J165" s="12">
        <v>474919.62600000011</v>
      </c>
      <c r="K165" s="12">
        <v>534792.0059999997</v>
      </c>
      <c r="L165" s="12">
        <v>3567783.1700000004</v>
      </c>
      <c r="M165" s="12">
        <f t="shared" si="2"/>
        <v>844919.77399999963</v>
      </c>
      <c r="N165" s="13">
        <v>4411546</v>
      </c>
      <c r="O165" s="14">
        <v>88</v>
      </c>
      <c r="P165" s="14">
        <v>59</v>
      </c>
      <c r="Q165" s="14">
        <v>54</v>
      </c>
      <c r="R165" s="14">
        <v>65</v>
      </c>
      <c r="S165" s="14">
        <v>28</v>
      </c>
      <c r="T165" s="14">
        <v>70</v>
      </c>
      <c r="U165" s="14">
        <v>61</v>
      </c>
      <c r="V165" s="14">
        <v>685</v>
      </c>
      <c r="W165" s="14">
        <v>52</v>
      </c>
      <c r="X165" s="14">
        <v>337</v>
      </c>
      <c r="Y165" s="14">
        <v>773</v>
      </c>
      <c r="Z165" s="14">
        <v>1162</v>
      </c>
      <c r="AA165" s="15">
        <v>2.8375401715076355E-4</v>
      </c>
      <c r="AB165" s="16">
        <v>9.6832797456255595E-5</v>
      </c>
      <c r="AC165" s="15">
        <v>7.9682713704246134E-5</v>
      </c>
      <c r="AD165" s="15">
        <v>1.1131529647400955E-4</v>
      </c>
      <c r="AE165" s="15">
        <v>4.7650975312249223E-5</v>
      </c>
      <c r="AF165" s="15">
        <v>1.103500231479667E-4</v>
      </c>
      <c r="AG165" s="15">
        <v>1.2844278623263294E-4</v>
      </c>
      <c r="AH165" s="15">
        <v>1.2808718012138731E-3</v>
      </c>
      <c r="AI165" s="15">
        <v>9.4456412831836971E-5</v>
      </c>
      <c r="AJ165" s="15">
        <v>9.1487975993327902E-4</v>
      </c>
      <c r="AK165" s="15">
        <v>2.6339972426899774E-4</v>
      </c>
    </row>
    <row r="166" spans="1:37" x14ac:dyDescent="0.2">
      <c r="A166" s="11" t="s">
        <v>176</v>
      </c>
      <c r="B166" s="11" t="s">
        <v>575</v>
      </c>
      <c r="C166" s="11">
        <v>2010</v>
      </c>
      <c r="D166" s="12">
        <v>304474.06900000002</v>
      </c>
      <c r="E166" s="12">
        <v>605896.23699999996</v>
      </c>
      <c r="F166" s="12">
        <v>660327.40800000005</v>
      </c>
      <c r="G166" s="12">
        <v>589475.07799999986</v>
      </c>
      <c r="H166" s="12">
        <v>581716.8319999997</v>
      </c>
      <c r="I166" s="12">
        <v>645942.53799999994</v>
      </c>
      <c r="J166" s="12">
        <v>499677.804</v>
      </c>
      <c r="K166" s="12">
        <v>535176.98699999985</v>
      </c>
      <c r="L166" s="12">
        <v>3583035.8969999994</v>
      </c>
      <c r="M166" s="12">
        <f t="shared" si="2"/>
        <v>839651.05599999987</v>
      </c>
      <c r="N166" s="13">
        <v>4421938</v>
      </c>
      <c r="O166" s="14">
        <v>122</v>
      </c>
      <c r="P166" s="14">
        <v>43</v>
      </c>
      <c r="Q166" s="14">
        <v>53</v>
      </c>
      <c r="R166" s="14">
        <v>61</v>
      </c>
      <c r="S166" s="14">
        <v>44</v>
      </c>
      <c r="T166" s="14">
        <v>53</v>
      </c>
      <c r="U166" s="14">
        <v>60</v>
      </c>
      <c r="V166" s="14">
        <v>720</v>
      </c>
      <c r="W166" s="14">
        <v>59</v>
      </c>
      <c r="X166" s="14">
        <v>314</v>
      </c>
      <c r="Y166" s="14">
        <v>842</v>
      </c>
      <c r="Z166" s="14">
        <v>1215</v>
      </c>
      <c r="AA166" s="15">
        <v>4.0069093700061527E-4</v>
      </c>
      <c r="AB166" s="16">
        <v>7.096924749509544E-5</v>
      </c>
      <c r="AC166" s="15">
        <v>8.0263213911605497E-5</v>
      </c>
      <c r="AD166" s="15">
        <v>1.0348189817789043E-4</v>
      </c>
      <c r="AE166" s="15">
        <v>7.5638175792032132E-5</v>
      </c>
      <c r="AF166" s="15">
        <v>8.2050642095969238E-5</v>
      </c>
      <c r="AG166" s="15">
        <v>1.2007737690105603E-4</v>
      </c>
      <c r="AH166" s="15">
        <v>1.3453493283335073E-3</v>
      </c>
      <c r="AI166" s="15">
        <v>8.7635181177756443E-5</v>
      </c>
      <c r="AJ166" s="15">
        <v>1.0027975240228843E-3</v>
      </c>
      <c r="AK166" s="15">
        <v>2.747664033281335E-4</v>
      </c>
    </row>
    <row r="167" spans="1:37" x14ac:dyDescent="0.2">
      <c r="A167" s="11" t="s">
        <v>177</v>
      </c>
      <c r="B167" s="11" t="s">
        <v>575</v>
      </c>
      <c r="C167" s="11">
        <v>2011</v>
      </c>
      <c r="D167" s="12">
        <v>309364.402</v>
      </c>
      <c r="E167" s="12">
        <v>607345.45700000005</v>
      </c>
      <c r="F167" s="12">
        <v>662599.36600000004</v>
      </c>
      <c r="G167" s="12">
        <v>604772.47799999977</v>
      </c>
      <c r="H167" s="12">
        <v>570272.44799999997</v>
      </c>
      <c r="I167" s="12">
        <v>647143.67300000007</v>
      </c>
      <c r="J167" s="12">
        <v>517625.33299999998</v>
      </c>
      <c r="K167" s="12">
        <v>546632.58600000024</v>
      </c>
      <c r="L167" s="12">
        <v>3609758.7549999999</v>
      </c>
      <c r="M167" s="12">
        <f t="shared" si="2"/>
        <v>855996.98800000024</v>
      </c>
      <c r="N167" s="13">
        <v>4465332</v>
      </c>
      <c r="O167" s="14">
        <v>100</v>
      </c>
      <c r="P167" s="14">
        <v>41</v>
      </c>
      <c r="Q167" s="14">
        <v>61</v>
      </c>
      <c r="R167" s="14">
        <v>56</v>
      </c>
      <c r="S167" s="14">
        <v>39</v>
      </c>
      <c r="T167" s="14">
        <v>71</v>
      </c>
      <c r="U167" s="14">
        <v>65</v>
      </c>
      <c r="V167" s="14">
        <v>660</v>
      </c>
      <c r="W167" s="14">
        <v>63</v>
      </c>
      <c r="X167" s="14">
        <v>333</v>
      </c>
      <c r="Y167" s="14">
        <v>760</v>
      </c>
      <c r="Z167" s="14">
        <v>1156</v>
      </c>
      <c r="AA167" s="15">
        <v>3.232433963103486E-4</v>
      </c>
      <c r="AB167" s="16">
        <v>6.7506885130121257E-5</v>
      </c>
      <c r="AC167" s="15">
        <v>9.206166369920734E-5</v>
      </c>
      <c r="AD167" s="15">
        <v>9.2596806298450674E-5</v>
      </c>
      <c r="AE167" s="15">
        <v>6.8388364433134952E-5</v>
      </c>
      <c r="AF167" s="15">
        <v>1.09712885966823E-4</v>
      </c>
      <c r="AG167" s="15">
        <v>1.255734521787789E-4</v>
      </c>
      <c r="AH167" s="15">
        <v>1.2073923452488792E-3</v>
      </c>
      <c r="AI167" s="15">
        <v>9.2249932087220602E-5</v>
      </c>
      <c r="AJ167" s="15">
        <v>8.8785359137268343E-4</v>
      </c>
      <c r="AK167" s="15">
        <v>2.5888332603264436E-4</v>
      </c>
    </row>
    <row r="168" spans="1:37" x14ac:dyDescent="0.2">
      <c r="A168" s="11" t="s">
        <v>178</v>
      </c>
      <c r="B168" s="11" t="s">
        <v>575</v>
      </c>
      <c r="C168" s="11">
        <v>2012</v>
      </c>
      <c r="D168" s="12">
        <v>301761.88900000002</v>
      </c>
      <c r="E168" s="12">
        <v>596066.86300000001</v>
      </c>
      <c r="F168" s="12">
        <v>643007.30700000015</v>
      </c>
      <c r="G168" s="12">
        <v>600972.01000000013</v>
      </c>
      <c r="H168" s="12">
        <v>555047.0129999998</v>
      </c>
      <c r="I168" s="12">
        <v>628700.16400000011</v>
      </c>
      <c r="J168" s="12">
        <v>519920.6019999999</v>
      </c>
      <c r="K168" s="12">
        <v>540326.71999999986</v>
      </c>
      <c r="L168" s="12">
        <v>3543713.9589999998</v>
      </c>
      <c r="M168" s="12">
        <f t="shared" si="2"/>
        <v>842088.60899999994</v>
      </c>
      <c r="N168" s="13">
        <v>4385910</v>
      </c>
      <c r="O168" s="14">
        <v>125</v>
      </c>
      <c r="P168" s="14">
        <v>25</v>
      </c>
      <c r="Q168" s="14">
        <v>51</v>
      </c>
      <c r="R168" s="14">
        <v>53</v>
      </c>
      <c r="S168" s="14">
        <v>29</v>
      </c>
      <c r="T168" s="14">
        <v>34</v>
      </c>
      <c r="U168" s="14">
        <v>55</v>
      </c>
      <c r="V168" s="14">
        <v>630</v>
      </c>
      <c r="W168" s="14">
        <v>60</v>
      </c>
      <c r="X168" s="14">
        <v>247</v>
      </c>
      <c r="Y168" s="14">
        <v>755</v>
      </c>
      <c r="Z168" s="14">
        <v>1062</v>
      </c>
      <c r="AA168" s="15">
        <v>4.1423388624134704E-4</v>
      </c>
      <c r="AB168" s="16">
        <v>4.1941603453973583E-5</v>
      </c>
      <c r="AC168" s="15">
        <v>7.9314806293484297E-5</v>
      </c>
      <c r="AD168" s="15">
        <v>8.8190463312925319E-5</v>
      </c>
      <c r="AE168" s="15">
        <v>5.2247826437721971E-5</v>
      </c>
      <c r="AF168" s="15">
        <v>5.4079833196925959E-5</v>
      </c>
      <c r="AG168" s="15">
        <v>1.0578538297661074E-4</v>
      </c>
      <c r="AH168" s="15">
        <v>1.1659612169466656E-3</v>
      </c>
      <c r="AI168" s="15">
        <v>6.9700885245743964E-5</v>
      </c>
      <c r="AJ168" s="15">
        <v>8.9658023149912966E-4</v>
      </c>
      <c r="AK168" s="15">
        <v>2.4213903158067538E-4</v>
      </c>
    </row>
    <row r="169" spans="1:37" x14ac:dyDescent="0.2">
      <c r="A169" s="11" t="s">
        <v>179</v>
      </c>
      <c r="B169" s="11" t="s">
        <v>575</v>
      </c>
      <c r="C169" s="11">
        <v>2013</v>
      </c>
      <c r="D169" s="12">
        <v>295377.44399999996</v>
      </c>
      <c r="E169" s="12">
        <v>583024.29799999995</v>
      </c>
      <c r="F169" s="12">
        <v>627881.15699999989</v>
      </c>
      <c r="G169" s="12">
        <v>607769.04499999993</v>
      </c>
      <c r="H169" s="12">
        <v>535743.19199999981</v>
      </c>
      <c r="I169" s="12">
        <v>606586.16099999996</v>
      </c>
      <c r="J169" s="12">
        <v>524171.1010000002</v>
      </c>
      <c r="K169" s="12">
        <v>547080.58799999999</v>
      </c>
      <c r="L169" s="12">
        <v>3485174.9539999999</v>
      </c>
      <c r="M169" s="12">
        <f t="shared" si="2"/>
        <v>842458.03199999989</v>
      </c>
      <c r="N169" s="13">
        <v>4326373</v>
      </c>
      <c r="O169" s="14">
        <v>121</v>
      </c>
      <c r="P169" s="14">
        <v>62</v>
      </c>
      <c r="Q169" s="14">
        <v>75</v>
      </c>
      <c r="R169" s="14">
        <v>49</v>
      </c>
      <c r="S169" s="14">
        <v>54</v>
      </c>
      <c r="T169" s="14">
        <v>57</v>
      </c>
      <c r="U169" s="14">
        <v>116</v>
      </c>
      <c r="V169" s="14">
        <v>651</v>
      </c>
      <c r="W169" s="14">
        <v>47</v>
      </c>
      <c r="X169" s="14">
        <v>413</v>
      </c>
      <c r="Y169" s="14">
        <v>772</v>
      </c>
      <c r="Z169" s="14">
        <v>1232</v>
      </c>
      <c r="AA169" s="15">
        <v>4.0964536208797314E-4</v>
      </c>
      <c r="AB169" s="16">
        <v>1.0634205163092534E-4</v>
      </c>
      <c r="AC169" s="15">
        <v>1.1944935624178958E-4</v>
      </c>
      <c r="AD169" s="15">
        <v>8.0622730629527218E-5</v>
      </c>
      <c r="AE169" s="15">
        <v>1.0079456128674431E-4</v>
      </c>
      <c r="AF169" s="15">
        <v>9.3968513732709441E-5</v>
      </c>
      <c r="AG169" s="15">
        <v>2.2130178443393421E-4</v>
      </c>
      <c r="AH169" s="15">
        <v>1.1899526583092727E-3</v>
      </c>
      <c r="AI169" s="15">
        <v>1.185019419257539E-4</v>
      </c>
      <c r="AJ169" s="15">
        <v>9.1636612231860127E-4</v>
      </c>
      <c r="AK169" s="15">
        <v>2.8476509075847135E-4</v>
      </c>
    </row>
    <row r="170" spans="1:37" x14ac:dyDescent="0.2">
      <c r="A170" s="11" t="s">
        <v>180</v>
      </c>
      <c r="B170" s="11" t="s">
        <v>575</v>
      </c>
      <c r="C170" s="11">
        <v>2014</v>
      </c>
      <c r="D170" s="12">
        <v>299934.027</v>
      </c>
      <c r="E170" s="12">
        <v>598680.31499999994</v>
      </c>
      <c r="F170" s="12">
        <v>638683.6680000003</v>
      </c>
      <c r="G170" s="12">
        <v>627621.14899999986</v>
      </c>
      <c r="H170" s="12">
        <v>549493.41299999994</v>
      </c>
      <c r="I170" s="12">
        <v>614684.96799999976</v>
      </c>
      <c r="J170" s="12">
        <v>552820.60599999991</v>
      </c>
      <c r="K170" s="12">
        <v>580674.83199999982</v>
      </c>
      <c r="L170" s="12">
        <v>3581984.1189999999</v>
      </c>
      <c r="M170" s="12">
        <f t="shared" si="2"/>
        <v>880608.85899999982</v>
      </c>
      <c r="N170" s="13">
        <v>4461998</v>
      </c>
      <c r="O170" s="14">
        <v>129</v>
      </c>
      <c r="P170" s="14">
        <v>99</v>
      </c>
      <c r="Q170" s="14">
        <v>40</v>
      </c>
      <c r="R170" s="14">
        <v>54</v>
      </c>
      <c r="S170" s="14">
        <v>66</v>
      </c>
      <c r="T170" s="14">
        <v>51</v>
      </c>
      <c r="U170" s="14">
        <v>114</v>
      </c>
      <c r="V170" s="14">
        <v>592</v>
      </c>
      <c r="W170" s="14">
        <v>37</v>
      </c>
      <c r="X170" s="14">
        <v>424</v>
      </c>
      <c r="Y170" s="14">
        <v>721</v>
      </c>
      <c r="Z170" s="14">
        <v>1182</v>
      </c>
      <c r="AA170" s="15">
        <v>4.300945820995495E-4</v>
      </c>
      <c r="AB170" s="16">
        <v>1.6536371335342805E-4</v>
      </c>
      <c r="AC170" s="15">
        <v>6.2628812985397926E-5</v>
      </c>
      <c r="AD170" s="15">
        <v>8.6039165643221518E-5</v>
      </c>
      <c r="AE170" s="15">
        <v>1.2011062997037238E-4</v>
      </c>
      <c r="AF170" s="15">
        <v>8.2969330071530273E-5</v>
      </c>
      <c r="AG170" s="15">
        <v>2.0621517859990916E-4</v>
      </c>
      <c r="AH170" s="15">
        <v>1.019503459381894E-3</v>
      </c>
      <c r="AI170" s="15">
        <v>1.1837015070808582E-4</v>
      </c>
      <c r="AJ170" s="15">
        <v>8.1875169961241568E-4</v>
      </c>
      <c r="AK170" s="15">
        <v>2.6490374939657077E-4</v>
      </c>
    </row>
    <row r="171" spans="1:37" x14ac:dyDescent="0.2">
      <c r="A171" s="11" t="s">
        <v>181</v>
      </c>
      <c r="B171" s="11" t="s">
        <v>575</v>
      </c>
      <c r="C171" s="11">
        <v>2015</v>
      </c>
      <c r="D171" s="12">
        <v>294835.37799999991</v>
      </c>
      <c r="E171" s="12">
        <v>586222.97499999986</v>
      </c>
      <c r="F171" s="12">
        <v>622526.51299999969</v>
      </c>
      <c r="G171" s="12">
        <v>622833.57899999979</v>
      </c>
      <c r="H171" s="12">
        <v>534445.0149999999</v>
      </c>
      <c r="I171" s="12">
        <v>589982.93200000003</v>
      </c>
      <c r="J171" s="12">
        <v>551853.21400000015</v>
      </c>
      <c r="K171" s="12">
        <v>583976.43000000005</v>
      </c>
      <c r="L171" s="12">
        <v>3507864.2279999997</v>
      </c>
      <c r="M171" s="12">
        <f t="shared" si="2"/>
        <v>878811.80799999996</v>
      </c>
      <c r="N171" s="13">
        <v>4389027</v>
      </c>
      <c r="O171" s="14">
        <v>101</v>
      </c>
      <c r="P171" s="14">
        <v>48</v>
      </c>
      <c r="Q171" s="14">
        <v>52</v>
      </c>
      <c r="R171" s="14">
        <v>60</v>
      </c>
      <c r="S171" s="14">
        <v>59</v>
      </c>
      <c r="T171" s="14">
        <v>61</v>
      </c>
      <c r="U171" s="14">
        <v>67</v>
      </c>
      <c r="V171" s="14">
        <v>588</v>
      </c>
      <c r="W171" s="14">
        <v>44</v>
      </c>
      <c r="X171" s="14">
        <v>347</v>
      </c>
      <c r="Y171" s="14">
        <v>689</v>
      </c>
      <c r="Z171" s="14">
        <v>1080</v>
      </c>
      <c r="AA171" s="15">
        <v>3.4256404602842484E-4</v>
      </c>
      <c r="AB171" s="16">
        <v>8.1880107138414374E-5</v>
      </c>
      <c r="AC171" s="15">
        <v>8.3530578881545612E-5</v>
      </c>
      <c r="AD171" s="15">
        <v>9.6333919722719412E-5</v>
      </c>
      <c r="AE171" s="15">
        <v>1.1039489254100351E-4</v>
      </c>
      <c r="AF171" s="15">
        <v>1.0339282154013227E-4</v>
      </c>
      <c r="AG171" s="15">
        <v>1.2140909629639301E-4</v>
      </c>
      <c r="AH171" s="15">
        <v>1.006889952733195E-3</v>
      </c>
      <c r="AI171" s="15">
        <v>9.8920590264076788E-5</v>
      </c>
      <c r="AJ171" s="15">
        <v>7.8401313424318489E-4</v>
      </c>
      <c r="AK171" s="15">
        <v>2.4606820600556797E-4</v>
      </c>
    </row>
    <row r="172" spans="1:37" x14ac:dyDescent="0.2">
      <c r="A172" s="11" t="s">
        <v>182</v>
      </c>
      <c r="B172" s="11" t="s">
        <v>575</v>
      </c>
      <c r="C172" s="11">
        <v>2016</v>
      </c>
      <c r="D172" s="12">
        <v>291428.78000000003</v>
      </c>
      <c r="E172" s="12">
        <v>588997.22700000019</v>
      </c>
      <c r="F172" s="12">
        <v>614739.7069999997</v>
      </c>
      <c r="G172" s="12">
        <v>624090.1719999999</v>
      </c>
      <c r="H172" s="12">
        <v>540907.93499999982</v>
      </c>
      <c r="I172" s="12">
        <v>586695.87</v>
      </c>
      <c r="J172" s="12">
        <v>580778.93399999978</v>
      </c>
      <c r="K172" s="12">
        <v>652120.7350000001</v>
      </c>
      <c r="L172" s="12">
        <v>3536209.8449999993</v>
      </c>
      <c r="M172" s="12">
        <f t="shared" si="2"/>
        <v>943549.51500000013</v>
      </c>
      <c r="N172" s="13">
        <v>4481311</v>
      </c>
      <c r="O172" s="14">
        <v>113</v>
      </c>
      <c r="P172" s="14">
        <v>55</v>
      </c>
      <c r="Q172" s="14">
        <v>47</v>
      </c>
      <c r="R172" s="14">
        <v>58</v>
      </c>
      <c r="S172" s="14">
        <v>46</v>
      </c>
      <c r="T172" s="14">
        <v>49</v>
      </c>
      <c r="U172" s="14">
        <v>68</v>
      </c>
      <c r="V172" s="14">
        <v>542</v>
      </c>
      <c r="W172" s="14">
        <v>63</v>
      </c>
      <c r="X172" s="14">
        <v>323</v>
      </c>
      <c r="Y172" s="14">
        <v>655</v>
      </c>
      <c r="Z172" s="14">
        <v>1041</v>
      </c>
      <c r="AA172" s="15">
        <v>3.8774482053556959E-4</v>
      </c>
      <c r="AB172" s="16">
        <v>9.3379047436500042E-5</v>
      </c>
      <c r="AC172" s="15">
        <v>7.6455123143688564E-5</v>
      </c>
      <c r="AD172" s="15">
        <v>9.2935288203833483E-5</v>
      </c>
      <c r="AE172" s="15">
        <v>8.504219853975708E-5</v>
      </c>
      <c r="AF172" s="15">
        <v>8.3518569851190536E-5</v>
      </c>
      <c r="AG172" s="15">
        <v>1.1708413652620539E-4</v>
      </c>
      <c r="AH172" s="15">
        <v>8.311344370916222E-4</v>
      </c>
      <c r="AI172" s="15">
        <v>9.1340733202443776E-5</v>
      </c>
      <c r="AJ172" s="15">
        <v>6.9418720436732978E-4</v>
      </c>
      <c r="AK172" s="15">
        <v>2.322980931249806E-4</v>
      </c>
    </row>
    <row r="173" spans="1:37" x14ac:dyDescent="0.2">
      <c r="A173" s="11" t="s">
        <v>183</v>
      </c>
      <c r="B173" s="11" t="s">
        <v>575</v>
      </c>
      <c r="C173" s="11">
        <v>2017</v>
      </c>
      <c r="D173" s="12">
        <v>289816</v>
      </c>
      <c r="E173" s="12">
        <v>572628</v>
      </c>
      <c r="F173" s="12">
        <v>606222</v>
      </c>
      <c r="G173" s="12">
        <v>627517</v>
      </c>
      <c r="H173" s="12">
        <v>530602</v>
      </c>
      <c r="I173" s="12">
        <v>555232</v>
      </c>
      <c r="J173" s="12">
        <v>548072</v>
      </c>
      <c r="K173" s="12">
        <v>602907</v>
      </c>
      <c r="L173" s="12">
        <v>3440273</v>
      </c>
      <c r="M173" s="12">
        <f t="shared" si="2"/>
        <v>892723</v>
      </c>
      <c r="N173" s="13">
        <v>4332996</v>
      </c>
      <c r="O173" s="14">
        <v>112</v>
      </c>
      <c r="P173" s="14">
        <v>45</v>
      </c>
      <c r="Q173" s="14">
        <v>61</v>
      </c>
      <c r="R173" s="14">
        <v>60</v>
      </c>
      <c r="S173" s="14">
        <v>61</v>
      </c>
      <c r="T173" s="14">
        <v>52</v>
      </c>
      <c r="U173" s="14">
        <v>88</v>
      </c>
      <c r="V173" s="14">
        <v>593</v>
      </c>
      <c r="W173" s="14">
        <v>49</v>
      </c>
      <c r="X173" s="14">
        <v>367</v>
      </c>
      <c r="Y173" s="14">
        <v>705</v>
      </c>
      <c r="Z173" s="14">
        <v>1121</v>
      </c>
      <c r="AA173" s="15">
        <v>3.8645209374223643E-4</v>
      </c>
      <c r="AB173" s="16">
        <v>7.8585049980091782E-5</v>
      </c>
      <c r="AC173" s="15">
        <v>1.0062320404076394E-4</v>
      </c>
      <c r="AD173" s="15">
        <v>9.5614939515582841E-5</v>
      </c>
      <c r="AE173" s="15">
        <v>1.1496375814640728E-4</v>
      </c>
      <c r="AF173" s="15">
        <v>9.3654544406662445E-5</v>
      </c>
      <c r="AG173" s="15">
        <v>1.6056284575749171E-4</v>
      </c>
      <c r="AH173" s="15">
        <v>9.8356794663190185E-4</v>
      </c>
      <c r="AI173" s="15">
        <v>1.0667758052921963E-4</v>
      </c>
      <c r="AJ173" s="15">
        <v>7.8971864732957483E-4</v>
      </c>
      <c r="AK173" s="15">
        <v>2.5871244746129466E-4</v>
      </c>
    </row>
    <row r="174" spans="1:37" x14ac:dyDescent="0.2">
      <c r="A174" s="11" t="s">
        <v>184</v>
      </c>
      <c r="B174" s="11" t="s">
        <v>576</v>
      </c>
      <c r="C174" s="11">
        <v>2009</v>
      </c>
      <c r="D174" s="12">
        <v>70908.907999999996</v>
      </c>
      <c r="E174" s="12">
        <v>154170.177</v>
      </c>
      <c r="F174" s="12">
        <v>173479.87500000003</v>
      </c>
      <c r="G174" s="12">
        <v>147387.47699999998</v>
      </c>
      <c r="H174" s="12">
        <v>184908.92799999996</v>
      </c>
      <c r="I174" s="12">
        <v>216653.70199999999</v>
      </c>
      <c r="J174" s="12">
        <v>171821.56100000002</v>
      </c>
      <c r="K174" s="12">
        <v>197784.86700000003</v>
      </c>
      <c r="L174" s="12">
        <v>1048421.72</v>
      </c>
      <c r="M174" s="12">
        <f t="shared" si="2"/>
        <v>268693.77500000002</v>
      </c>
      <c r="N174" s="13">
        <v>1316380</v>
      </c>
      <c r="O174" s="14">
        <v>100</v>
      </c>
      <c r="P174" s="14">
        <v>40</v>
      </c>
      <c r="Q174" s="14">
        <v>50</v>
      </c>
      <c r="R174" s="14">
        <v>46</v>
      </c>
      <c r="S174" s="14">
        <v>57</v>
      </c>
      <c r="T174" s="14">
        <v>55</v>
      </c>
      <c r="U174" s="14">
        <v>58</v>
      </c>
      <c r="V174" s="14">
        <v>188</v>
      </c>
      <c r="W174" s="14">
        <v>45</v>
      </c>
      <c r="X174" s="14">
        <v>306</v>
      </c>
      <c r="Y174" s="14">
        <v>288</v>
      </c>
      <c r="Z174" s="14">
        <v>639</v>
      </c>
      <c r="AA174" s="15">
        <v>1.4102600480041239E-3</v>
      </c>
      <c r="AB174" s="16">
        <v>2.594535517722082E-4</v>
      </c>
      <c r="AC174" s="15">
        <v>2.8821786965202732E-4</v>
      </c>
      <c r="AD174" s="15">
        <v>3.1210249972594349E-4</v>
      </c>
      <c r="AE174" s="15">
        <v>3.0825985860455591E-4</v>
      </c>
      <c r="AF174" s="15">
        <v>2.5386134412787466E-4</v>
      </c>
      <c r="AG174" s="15">
        <v>3.375594987173932E-4</v>
      </c>
      <c r="AH174" s="15">
        <v>9.5052772667385103E-4</v>
      </c>
      <c r="AI174" s="15">
        <v>2.9186728409251196E-4</v>
      </c>
      <c r="AJ174" s="15">
        <v>1.0718521484169106E-3</v>
      </c>
      <c r="AK174" s="15">
        <v>4.8542214254242697E-4</v>
      </c>
    </row>
    <row r="175" spans="1:37" x14ac:dyDescent="0.2">
      <c r="A175" s="11" t="s">
        <v>185</v>
      </c>
      <c r="B175" s="11" t="s">
        <v>576</v>
      </c>
      <c r="C175" s="11">
        <v>2010</v>
      </c>
      <c r="D175" s="12">
        <v>69854.609000000011</v>
      </c>
      <c r="E175" s="12">
        <v>156391.02499999999</v>
      </c>
      <c r="F175" s="12">
        <v>171735.96099999998</v>
      </c>
      <c r="G175" s="12">
        <v>144232.56400000001</v>
      </c>
      <c r="H175" s="12">
        <v>182626.19399999999</v>
      </c>
      <c r="I175" s="12">
        <v>218987.40700000001</v>
      </c>
      <c r="J175" s="12">
        <v>180791.66800000001</v>
      </c>
      <c r="K175" s="12">
        <v>203415.77200000003</v>
      </c>
      <c r="L175" s="12">
        <v>1054764.8189999999</v>
      </c>
      <c r="M175" s="12">
        <f t="shared" si="2"/>
        <v>273270.38100000005</v>
      </c>
      <c r="N175" s="13">
        <v>1327665</v>
      </c>
      <c r="O175" s="14">
        <v>124</v>
      </c>
      <c r="P175" s="14">
        <v>55</v>
      </c>
      <c r="Q175" s="14">
        <v>51</v>
      </c>
      <c r="R175" s="14">
        <v>40</v>
      </c>
      <c r="S175" s="14">
        <v>53</v>
      </c>
      <c r="T175" s="14">
        <v>49</v>
      </c>
      <c r="U175" s="14">
        <v>55</v>
      </c>
      <c r="V175" s="14">
        <v>244</v>
      </c>
      <c r="W175" s="14">
        <v>61</v>
      </c>
      <c r="X175" s="14">
        <v>303</v>
      </c>
      <c r="Y175" s="14">
        <v>368</v>
      </c>
      <c r="Z175" s="14">
        <v>732</v>
      </c>
      <c r="AA175" s="15">
        <v>1.7751155117051759E-3</v>
      </c>
      <c r="AB175" s="16">
        <v>3.5168258536575231E-4</v>
      </c>
      <c r="AC175" s="15">
        <v>2.9696750583298046E-4</v>
      </c>
      <c r="AD175" s="15">
        <v>2.773298823142324E-4</v>
      </c>
      <c r="AE175" s="15">
        <v>2.9021028604472811E-4</v>
      </c>
      <c r="AF175" s="15">
        <v>2.2375715878493414E-4</v>
      </c>
      <c r="AG175" s="15">
        <v>3.0421755940655408E-4</v>
      </c>
      <c r="AH175" s="15">
        <v>1.1995136738954537E-3</v>
      </c>
      <c r="AI175" s="15">
        <v>2.8726782932262366E-4</v>
      </c>
      <c r="AJ175" s="15">
        <v>1.346651615346487E-3</v>
      </c>
      <c r="AK175" s="15">
        <v>5.5134390075809781E-4</v>
      </c>
    </row>
    <row r="176" spans="1:37" x14ac:dyDescent="0.2">
      <c r="A176" s="11" t="s">
        <v>186</v>
      </c>
      <c r="B176" s="11" t="s">
        <v>576</v>
      </c>
      <c r="C176" s="11">
        <v>2011</v>
      </c>
      <c r="D176" s="12">
        <v>70427.85500000001</v>
      </c>
      <c r="E176" s="12">
        <v>156752.85500000001</v>
      </c>
      <c r="F176" s="12">
        <v>170244.16699999999</v>
      </c>
      <c r="G176" s="12">
        <v>146526.39500000002</v>
      </c>
      <c r="H176" s="12">
        <v>177303.15900000001</v>
      </c>
      <c r="I176" s="12">
        <v>217949.76300000006</v>
      </c>
      <c r="J176" s="12">
        <v>184713.95</v>
      </c>
      <c r="K176" s="12">
        <v>205112.73</v>
      </c>
      <c r="L176" s="12">
        <v>1053490.2890000001</v>
      </c>
      <c r="M176" s="12">
        <f t="shared" si="2"/>
        <v>275540.58500000002</v>
      </c>
      <c r="N176" s="13">
        <v>1328640</v>
      </c>
      <c r="O176" s="14">
        <v>139</v>
      </c>
      <c r="P176" s="14">
        <v>44</v>
      </c>
      <c r="Q176" s="14">
        <v>63</v>
      </c>
      <c r="R176" s="14">
        <v>67</v>
      </c>
      <c r="S176" s="14">
        <v>44</v>
      </c>
      <c r="T176" s="14">
        <v>49</v>
      </c>
      <c r="U176" s="14">
        <v>61</v>
      </c>
      <c r="V176" s="14">
        <v>262</v>
      </c>
      <c r="W176" s="14">
        <v>56</v>
      </c>
      <c r="X176" s="14">
        <v>328</v>
      </c>
      <c r="Y176" s="14">
        <v>401</v>
      </c>
      <c r="Z176" s="14">
        <v>785</v>
      </c>
      <c r="AA176" s="15">
        <v>1.9736509084367256E-3</v>
      </c>
      <c r="AB176" s="16">
        <v>2.806966418570175E-4</v>
      </c>
      <c r="AC176" s="15">
        <v>3.7005673151785579E-4</v>
      </c>
      <c r="AD176" s="15">
        <v>4.572554999391065E-4</v>
      </c>
      <c r="AE176" s="15">
        <v>2.4816252709857243E-4</v>
      </c>
      <c r="AF176" s="15">
        <v>2.2482245140133502E-4</v>
      </c>
      <c r="AG176" s="15">
        <v>3.302403527183518E-4</v>
      </c>
      <c r="AH176" s="15">
        <v>1.2773463646064288E-3</v>
      </c>
      <c r="AI176" s="15">
        <v>3.1134601184729094E-4</v>
      </c>
      <c r="AJ176" s="15">
        <v>1.4553210010786613E-3</v>
      </c>
      <c r="AK176" s="15">
        <v>5.9082972061657029E-4</v>
      </c>
    </row>
    <row r="177" spans="1:37" x14ac:dyDescent="0.2">
      <c r="A177" s="11" t="s">
        <v>187</v>
      </c>
      <c r="B177" s="11" t="s">
        <v>576</v>
      </c>
      <c r="C177" s="11">
        <v>2012</v>
      </c>
      <c r="D177" s="12">
        <v>67997.368999999992</v>
      </c>
      <c r="E177" s="12">
        <v>151752.61799999999</v>
      </c>
      <c r="F177" s="12">
        <v>166605.57200000001</v>
      </c>
      <c r="G177" s="12">
        <v>143640.47100000002</v>
      </c>
      <c r="H177" s="12">
        <v>169248.83500000002</v>
      </c>
      <c r="I177" s="12">
        <v>213957.14499999999</v>
      </c>
      <c r="J177" s="12">
        <v>189178.64600000001</v>
      </c>
      <c r="K177" s="12">
        <v>209726.86400000003</v>
      </c>
      <c r="L177" s="12">
        <v>1034383.287</v>
      </c>
      <c r="M177" s="12">
        <f t="shared" si="2"/>
        <v>277724.23300000001</v>
      </c>
      <c r="N177" s="13">
        <v>1311652</v>
      </c>
      <c r="O177" s="14">
        <v>127</v>
      </c>
      <c r="P177" s="14">
        <v>57</v>
      </c>
      <c r="Q177" s="14">
        <v>50</v>
      </c>
      <c r="R177" s="14">
        <v>43</v>
      </c>
      <c r="S177" s="14">
        <v>47</v>
      </c>
      <c r="T177" s="14">
        <v>34</v>
      </c>
      <c r="U177" s="14">
        <v>55</v>
      </c>
      <c r="V177" s="14">
        <v>188</v>
      </c>
      <c r="W177" s="14">
        <v>66</v>
      </c>
      <c r="X177" s="14">
        <v>286</v>
      </c>
      <c r="Y177" s="14">
        <v>315</v>
      </c>
      <c r="Z177" s="14">
        <v>667</v>
      </c>
      <c r="AA177" s="15">
        <v>1.8677193230814564E-3</v>
      </c>
      <c r="AB177" s="16">
        <v>3.7561131235310885E-4</v>
      </c>
      <c r="AC177" s="15">
        <v>3.0011001072641192E-4</v>
      </c>
      <c r="AD177" s="15">
        <v>2.9935852827995803E-4</v>
      </c>
      <c r="AE177" s="15">
        <v>2.7769762787436614E-4</v>
      </c>
      <c r="AF177" s="15">
        <v>1.5891032757985249E-4</v>
      </c>
      <c r="AG177" s="15">
        <v>2.9073048762596598E-4</v>
      </c>
      <c r="AH177" s="15">
        <v>8.9640400096765841E-4</v>
      </c>
      <c r="AI177" s="15">
        <v>2.7649325312426476E-4</v>
      </c>
      <c r="AJ177" s="15">
        <v>1.1342186333448258E-3</v>
      </c>
      <c r="AK177" s="15">
        <v>5.0851902791289154E-4</v>
      </c>
    </row>
    <row r="178" spans="1:37" x14ac:dyDescent="0.2">
      <c r="A178" s="11" t="s">
        <v>188</v>
      </c>
      <c r="B178" s="11" t="s">
        <v>576</v>
      </c>
      <c r="C178" s="11">
        <v>2013</v>
      </c>
      <c r="D178" s="12">
        <v>67206.489000000001</v>
      </c>
      <c r="E178" s="12">
        <v>151387.834</v>
      </c>
      <c r="F178" s="12">
        <v>166279.99900000001</v>
      </c>
      <c r="G178" s="12">
        <v>146565.72199999998</v>
      </c>
      <c r="H178" s="12">
        <v>166515.97600000002</v>
      </c>
      <c r="I178" s="12">
        <v>214111.89799999999</v>
      </c>
      <c r="J178" s="12">
        <v>197092.21400000001</v>
      </c>
      <c r="K178" s="12">
        <v>220400.67300000001</v>
      </c>
      <c r="L178" s="12">
        <v>1041953.643</v>
      </c>
      <c r="M178" s="12">
        <f t="shared" si="2"/>
        <v>287607.16200000001</v>
      </c>
      <c r="N178" s="13">
        <v>1328320</v>
      </c>
      <c r="O178" s="14">
        <v>104</v>
      </c>
      <c r="P178" s="14">
        <v>62</v>
      </c>
      <c r="Q178" s="14">
        <v>47</v>
      </c>
      <c r="R178" s="14">
        <v>50</v>
      </c>
      <c r="S178" s="14">
        <v>50</v>
      </c>
      <c r="T178" s="14">
        <v>44</v>
      </c>
      <c r="U178" s="14">
        <v>56</v>
      </c>
      <c r="V178" s="14">
        <v>255</v>
      </c>
      <c r="W178" s="14">
        <v>51</v>
      </c>
      <c r="X178" s="14">
        <v>309</v>
      </c>
      <c r="Y178" s="14">
        <v>359</v>
      </c>
      <c r="Z178" s="14">
        <v>719</v>
      </c>
      <c r="AA178" s="15">
        <v>1.5474696200838583E-3</v>
      </c>
      <c r="AB178" s="16">
        <v>4.0954413813728256E-4</v>
      </c>
      <c r="AC178" s="15">
        <v>2.8265576306624825E-4</v>
      </c>
      <c r="AD178" s="15">
        <v>3.411438862901382E-4</v>
      </c>
      <c r="AE178" s="15">
        <v>3.0027148866484737E-4</v>
      </c>
      <c r="AF178" s="15">
        <v>2.0550002317012764E-4</v>
      </c>
      <c r="AG178" s="15">
        <v>2.841309601403128E-4</v>
      </c>
      <c r="AH178" s="15">
        <v>1.1569837629307057E-3</v>
      </c>
      <c r="AI178" s="15">
        <v>2.9655829899526538E-4</v>
      </c>
      <c r="AJ178" s="15">
        <v>1.2482303900345846E-3</v>
      </c>
      <c r="AK178" s="15">
        <v>5.4128523247410265E-4</v>
      </c>
    </row>
    <row r="179" spans="1:37" x14ac:dyDescent="0.2">
      <c r="A179" s="11" t="s">
        <v>189</v>
      </c>
      <c r="B179" s="11" t="s">
        <v>576</v>
      </c>
      <c r="C179" s="11">
        <v>2014</v>
      </c>
      <c r="D179" s="12">
        <v>65956.34199999999</v>
      </c>
      <c r="E179" s="12">
        <v>149855.83599999995</v>
      </c>
      <c r="F179" s="12">
        <v>164211.20499999999</v>
      </c>
      <c r="G179" s="12">
        <v>148913.19700000004</v>
      </c>
      <c r="H179" s="12">
        <v>162545.875</v>
      </c>
      <c r="I179" s="12">
        <v>209736.07199999999</v>
      </c>
      <c r="J179" s="12">
        <v>200903.60599999997</v>
      </c>
      <c r="K179" s="12">
        <v>226674.22600000002</v>
      </c>
      <c r="L179" s="12">
        <v>1036165.791</v>
      </c>
      <c r="M179" s="12">
        <f t="shared" si="2"/>
        <v>292630.56800000003</v>
      </c>
      <c r="N179" s="13">
        <v>1328535</v>
      </c>
      <c r="O179" s="14">
        <v>110</v>
      </c>
      <c r="P179" s="14">
        <v>43</v>
      </c>
      <c r="Q179" s="14">
        <v>40</v>
      </c>
      <c r="R179" s="14">
        <v>68</v>
      </c>
      <c r="S179" s="14">
        <v>67</v>
      </c>
      <c r="T179" s="14">
        <v>67</v>
      </c>
      <c r="U179" s="14">
        <v>64</v>
      </c>
      <c r="V179" s="14">
        <v>195</v>
      </c>
      <c r="W179" s="14">
        <v>51</v>
      </c>
      <c r="X179" s="14">
        <v>349</v>
      </c>
      <c r="Y179" s="14">
        <v>305</v>
      </c>
      <c r="Z179" s="14">
        <v>705</v>
      </c>
      <c r="AA179" s="15">
        <v>1.6677698711672036E-3</v>
      </c>
      <c r="AB179" s="16">
        <v>2.86942445137739E-4</v>
      </c>
      <c r="AC179" s="15">
        <v>2.4358873683437134E-4</v>
      </c>
      <c r="AD179" s="15">
        <v>4.5664186499199246E-4</v>
      </c>
      <c r="AE179" s="15">
        <v>4.1219132752522944E-4</v>
      </c>
      <c r="AF179" s="15">
        <v>3.1944910267986713E-4</v>
      </c>
      <c r="AG179" s="15">
        <v>3.1856073305125247E-4</v>
      </c>
      <c r="AH179" s="15">
        <v>8.6026542779504172E-4</v>
      </c>
      <c r="AI179" s="15">
        <v>3.368186858043068E-4</v>
      </c>
      <c r="AJ179" s="15">
        <v>1.0422697877550508E-3</v>
      </c>
      <c r="AK179" s="15">
        <v>5.3065971163725461E-4</v>
      </c>
    </row>
    <row r="180" spans="1:37" x14ac:dyDescent="0.2">
      <c r="A180" s="11" t="s">
        <v>190</v>
      </c>
      <c r="B180" s="11" t="s">
        <v>576</v>
      </c>
      <c r="C180" s="11">
        <v>2015</v>
      </c>
      <c r="D180" s="12">
        <v>64944.401000000005</v>
      </c>
      <c r="E180" s="12">
        <v>145959.08900000001</v>
      </c>
      <c r="F180" s="12">
        <v>160379.671</v>
      </c>
      <c r="G180" s="12">
        <v>147529.31200000001</v>
      </c>
      <c r="H180" s="12">
        <v>154234.05900000001</v>
      </c>
      <c r="I180" s="12">
        <v>198602.57199999996</v>
      </c>
      <c r="J180" s="12">
        <v>196171.67199999999</v>
      </c>
      <c r="K180" s="12">
        <v>226323.83199999999</v>
      </c>
      <c r="L180" s="12">
        <v>1002876.375</v>
      </c>
      <c r="M180" s="12">
        <f t="shared" si="2"/>
        <v>291268.23300000001</v>
      </c>
      <c r="N180" s="13">
        <v>1293764</v>
      </c>
      <c r="O180" s="14">
        <v>101</v>
      </c>
      <c r="P180" s="14">
        <v>50</v>
      </c>
      <c r="Q180" s="14">
        <v>45</v>
      </c>
      <c r="R180" s="14">
        <v>40</v>
      </c>
      <c r="S180" s="14">
        <v>52</v>
      </c>
      <c r="T180" s="14">
        <v>62</v>
      </c>
      <c r="U180" s="14">
        <v>63</v>
      </c>
      <c r="V180" s="14">
        <v>295</v>
      </c>
      <c r="W180" s="14">
        <v>62</v>
      </c>
      <c r="X180" s="14">
        <v>312</v>
      </c>
      <c r="Y180" s="14">
        <v>396</v>
      </c>
      <c r="Z180" s="14">
        <v>770</v>
      </c>
      <c r="AA180" s="15">
        <v>1.5551764038904601E-3</v>
      </c>
      <c r="AB180" s="16">
        <v>3.4256174344853577E-4</v>
      </c>
      <c r="AC180" s="15">
        <v>2.8058418950117436E-4</v>
      </c>
      <c r="AD180" s="15">
        <v>2.7113255974514405E-4</v>
      </c>
      <c r="AE180" s="15">
        <v>3.3714991576536281E-4</v>
      </c>
      <c r="AF180" s="15">
        <v>3.1218125412796777E-4</v>
      </c>
      <c r="AG180" s="15">
        <v>3.2114728573042904E-4</v>
      </c>
      <c r="AH180" s="15">
        <v>1.3034420520062599E-3</v>
      </c>
      <c r="AI180" s="15">
        <v>3.1110514493872687E-4</v>
      </c>
      <c r="AJ180" s="15">
        <v>1.3595715396810884E-3</v>
      </c>
      <c r="AK180" s="15">
        <v>5.9516264171827324E-4</v>
      </c>
    </row>
    <row r="181" spans="1:37" x14ac:dyDescent="0.2">
      <c r="A181" s="11" t="s">
        <v>191</v>
      </c>
      <c r="B181" s="11" t="s">
        <v>576</v>
      </c>
      <c r="C181" s="11">
        <v>2016</v>
      </c>
      <c r="D181" s="12">
        <v>61962.506999999998</v>
      </c>
      <c r="E181" s="12">
        <v>139004.45199999999</v>
      </c>
      <c r="F181" s="12">
        <v>154073.13199999998</v>
      </c>
      <c r="G181" s="12">
        <v>145286.79599999997</v>
      </c>
      <c r="H181" s="12">
        <v>147911.33999999997</v>
      </c>
      <c r="I181" s="12">
        <v>190401.63200000001</v>
      </c>
      <c r="J181" s="12">
        <v>194861.277</v>
      </c>
      <c r="K181" s="12">
        <v>228693.141</v>
      </c>
      <c r="L181" s="12">
        <v>971538.62899999996</v>
      </c>
      <c r="M181" s="12">
        <f t="shared" si="2"/>
        <v>290655.64799999999</v>
      </c>
      <c r="N181" s="13">
        <v>1262864</v>
      </c>
      <c r="O181" s="14">
        <v>87</v>
      </c>
      <c r="P181" s="14">
        <v>67</v>
      </c>
      <c r="Q181" s="14">
        <v>78</v>
      </c>
      <c r="R181" s="14">
        <v>47</v>
      </c>
      <c r="S181" s="14">
        <v>60</v>
      </c>
      <c r="T181" s="14">
        <v>43</v>
      </c>
      <c r="U181" s="14">
        <v>39</v>
      </c>
      <c r="V181" s="14">
        <v>210</v>
      </c>
      <c r="W181" s="14">
        <v>67</v>
      </c>
      <c r="X181" s="14">
        <v>334</v>
      </c>
      <c r="Y181" s="14">
        <v>297</v>
      </c>
      <c r="Z181" s="14">
        <v>698</v>
      </c>
      <c r="AA181" s="15">
        <v>1.4040748867698333E-3</v>
      </c>
      <c r="AB181" s="16">
        <v>4.8199895065231439E-4</v>
      </c>
      <c r="AC181" s="15">
        <v>5.0625309544560966E-4</v>
      </c>
      <c r="AD181" s="15">
        <v>3.2349808306048685E-4</v>
      </c>
      <c r="AE181" s="15">
        <v>4.0564841073037413E-4</v>
      </c>
      <c r="AF181" s="15">
        <v>2.2583840037673626E-4</v>
      </c>
      <c r="AG181" s="15">
        <v>2.0014238129004974E-4</v>
      </c>
      <c r="AH181" s="15">
        <v>9.1826103346055309E-4</v>
      </c>
      <c r="AI181" s="15">
        <v>3.4378458048938787E-4</v>
      </c>
      <c r="AJ181" s="15">
        <v>1.0218277265336335E-3</v>
      </c>
      <c r="AK181" s="15">
        <v>5.5271193097594044E-4</v>
      </c>
    </row>
    <row r="182" spans="1:37" x14ac:dyDescent="0.2">
      <c r="A182" s="11" t="s">
        <v>192</v>
      </c>
      <c r="B182" s="11" t="s">
        <v>576</v>
      </c>
      <c r="C182" s="11">
        <v>2017</v>
      </c>
      <c r="D182" s="12">
        <v>61065</v>
      </c>
      <c r="E182" s="12">
        <v>136407</v>
      </c>
      <c r="F182" s="12">
        <v>149839</v>
      </c>
      <c r="G182" s="12">
        <v>145626</v>
      </c>
      <c r="H182" s="12">
        <v>145023</v>
      </c>
      <c r="I182" s="12">
        <v>181875</v>
      </c>
      <c r="J182" s="12">
        <v>191896</v>
      </c>
      <c r="K182" s="12">
        <v>231559</v>
      </c>
      <c r="L182" s="12">
        <v>950666</v>
      </c>
      <c r="M182" s="12">
        <f t="shared" si="2"/>
        <v>292624</v>
      </c>
      <c r="N182" s="13">
        <v>1243290</v>
      </c>
      <c r="O182" s="14">
        <v>89</v>
      </c>
      <c r="P182" s="14">
        <v>50</v>
      </c>
      <c r="Q182" s="14">
        <v>44</v>
      </c>
      <c r="R182" s="14">
        <v>40</v>
      </c>
      <c r="S182" s="14">
        <v>65</v>
      </c>
      <c r="T182" s="14">
        <v>52</v>
      </c>
      <c r="U182" s="14">
        <v>64</v>
      </c>
      <c r="V182" s="14">
        <v>263</v>
      </c>
      <c r="W182" s="14">
        <v>47</v>
      </c>
      <c r="X182" s="14">
        <v>315</v>
      </c>
      <c r="Y182" s="14">
        <v>352</v>
      </c>
      <c r="Z182" s="14">
        <v>714</v>
      </c>
      <c r="AA182" s="15">
        <v>1.4574633587161221E-3</v>
      </c>
      <c r="AB182" s="16">
        <v>3.6655010373367935E-4</v>
      </c>
      <c r="AC182" s="15">
        <v>2.9364851607391936E-4</v>
      </c>
      <c r="AD182" s="15">
        <v>2.7467622539931056E-4</v>
      </c>
      <c r="AE182" s="15">
        <v>4.4820476751963482E-4</v>
      </c>
      <c r="AF182" s="15">
        <v>2.859106529209622E-4</v>
      </c>
      <c r="AG182" s="15">
        <v>3.3351398674281904E-4</v>
      </c>
      <c r="AH182" s="15">
        <v>1.1357796501107709E-3</v>
      </c>
      <c r="AI182" s="15">
        <v>3.3134665592332113E-4</v>
      </c>
      <c r="AJ182" s="15">
        <v>1.2029088523155995E-3</v>
      </c>
      <c r="AK182" s="15">
        <v>5.7428274980093137E-4</v>
      </c>
    </row>
    <row r="183" spans="1:37" x14ac:dyDescent="0.2">
      <c r="A183" s="11" t="s">
        <v>193</v>
      </c>
      <c r="B183" s="11" t="s">
        <v>577</v>
      </c>
      <c r="C183" s="11">
        <v>2009</v>
      </c>
      <c r="D183" s="12">
        <v>376457.23900000006</v>
      </c>
      <c r="E183" s="12">
        <v>744541.28700000001</v>
      </c>
      <c r="F183" s="12">
        <v>777087.99100000015</v>
      </c>
      <c r="G183" s="12">
        <v>737196.44500000007</v>
      </c>
      <c r="H183" s="12">
        <v>845033.71900000004</v>
      </c>
      <c r="I183" s="12">
        <v>866535.84200000006</v>
      </c>
      <c r="J183" s="12">
        <v>626576.63299999991</v>
      </c>
      <c r="K183" s="12">
        <v>663114.52300000004</v>
      </c>
      <c r="L183" s="12">
        <v>4596971.9170000004</v>
      </c>
      <c r="M183" s="12">
        <f t="shared" si="2"/>
        <v>1039571.7620000001</v>
      </c>
      <c r="N183" s="13">
        <v>5637418</v>
      </c>
      <c r="O183" s="14">
        <v>94</v>
      </c>
      <c r="P183" s="14">
        <v>78</v>
      </c>
      <c r="Q183" s="14">
        <v>74</v>
      </c>
      <c r="R183" s="14">
        <v>67</v>
      </c>
      <c r="S183" s="14">
        <v>65</v>
      </c>
      <c r="T183" s="14">
        <v>54</v>
      </c>
      <c r="U183" s="14">
        <v>60</v>
      </c>
      <c r="V183" s="14">
        <v>749</v>
      </c>
      <c r="W183" s="14">
        <v>50</v>
      </c>
      <c r="X183" s="14">
        <v>398</v>
      </c>
      <c r="Y183" s="14">
        <v>843</v>
      </c>
      <c r="Z183" s="14">
        <v>1291</v>
      </c>
      <c r="AA183" s="15">
        <v>2.4969635395960597E-4</v>
      </c>
      <c r="AB183" s="16">
        <v>1.0476249116323351E-4</v>
      </c>
      <c r="AC183" s="15">
        <v>9.5227311265964462E-5</v>
      </c>
      <c r="AD183" s="15">
        <v>9.0884865837897519E-5</v>
      </c>
      <c r="AE183" s="15">
        <v>7.6920007496174243E-5</v>
      </c>
      <c r="AF183" s="15">
        <v>6.2317099169684434E-5</v>
      </c>
      <c r="AG183" s="15">
        <v>9.5758438537237964E-5</v>
      </c>
      <c r="AH183" s="15">
        <v>1.1295183170041956E-3</v>
      </c>
      <c r="AI183" s="15">
        <v>8.6578732084083767E-5</v>
      </c>
      <c r="AJ183" s="15">
        <v>8.1091082964602492E-4</v>
      </c>
      <c r="AK183" s="15">
        <v>2.2900554828469345E-4</v>
      </c>
    </row>
    <row r="184" spans="1:37" x14ac:dyDescent="0.2">
      <c r="A184" s="11" t="s">
        <v>194</v>
      </c>
      <c r="B184" s="11" t="s">
        <v>577</v>
      </c>
      <c r="C184" s="11">
        <v>2010</v>
      </c>
      <c r="D184" s="12">
        <v>365794.34299999994</v>
      </c>
      <c r="E184" s="12">
        <v>748715.91799999995</v>
      </c>
      <c r="F184" s="12">
        <v>794226.75800000015</v>
      </c>
      <c r="G184" s="12">
        <v>742006.57700000005</v>
      </c>
      <c r="H184" s="12">
        <v>832315.12</v>
      </c>
      <c r="I184" s="12">
        <v>880994.43099999998</v>
      </c>
      <c r="J184" s="12">
        <v>655731.91899999999</v>
      </c>
      <c r="K184" s="12">
        <v>676447.65799999994</v>
      </c>
      <c r="L184" s="12">
        <v>4653990.7230000002</v>
      </c>
      <c r="M184" s="12">
        <f t="shared" si="2"/>
        <v>1042242.0009999999</v>
      </c>
      <c r="N184" s="13">
        <v>5696345</v>
      </c>
      <c r="O184" s="14">
        <v>124</v>
      </c>
      <c r="P184" s="14">
        <v>58</v>
      </c>
      <c r="Q184" s="14">
        <v>46</v>
      </c>
      <c r="R184" s="14">
        <v>49</v>
      </c>
      <c r="S184" s="14">
        <v>50</v>
      </c>
      <c r="T184" s="14">
        <v>47</v>
      </c>
      <c r="U184" s="14">
        <v>54</v>
      </c>
      <c r="V184" s="14">
        <v>757</v>
      </c>
      <c r="W184" s="14">
        <v>70</v>
      </c>
      <c r="X184" s="14">
        <v>304</v>
      </c>
      <c r="Y184" s="14">
        <v>881</v>
      </c>
      <c r="Z184" s="14">
        <v>1255</v>
      </c>
      <c r="AA184" s="15">
        <v>3.3898829321152193E-4</v>
      </c>
      <c r="AB184" s="16">
        <v>7.7465963532513018E-5</v>
      </c>
      <c r="AC184" s="15">
        <v>5.7917968057177939E-5</v>
      </c>
      <c r="AD184" s="15">
        <v>6.6037150503586432E-5</v>
      </c>
      <c r="AE184" s="15">
        <v>6.0073401045507857E-5</v>
      </c>
      <c r="AF184" s="15">
        <v>5.3348804880243338E-5</v>
      </c>
      <c r="AG184" s="15">
        <v>8.2350726623695128E-5</v>
      </c>
      <c r="AH184" s="15">
        <v>1.1190814116175121E-3</v>
      </c>
      <c r="AI184" s="15">
        <v>6.5320284911105089E-5</v>
      </c>
      <c r="AJ184" s="15">
        <v>8.4529312688867546E-4</v>
      </c>
      <c r="AK184" s="15">
        <v>2.2031671185646234E-4</v>
      </c>
    </row>
    <row r="185" spans="1:37" x14ac:dyDescent="0.2">
      <c r="A185" s="11" t="s">
        <v>195</v>
      </c>
      <c r="B185" s="11" t="s">
        <v>577</v>
      </c>
      <c r="C185" s="11">
        <v>2011</v>
      </c>
      <c r="D185" s="12">
        <v>362843.81699999992</v>
      </c>
      <c r="E185" s="12">
        <v>740275.91299999994</v>
      </c>
      <c r="F185" s="12">
        <v>792701.52</v>
      </c>
      <c r="G185" s="12">
        <v>746442.95800000022</v>
      </c>
      <c r="H185" s="12">
        <v>812011.179</v>
      </c>
      <c r="I185" s="12">
        <v>884875.95500000019</v>
      </c>
      <c r="J185" s="12">
        <v>672406.82399999991</v>
      </c>
      <c r="K185" s="12">
        <v>691979.24200000009</v>
      </c>
      <c r="L185" s="12">
        <v>4648714.3490000004</v>
      </c>
      <c r="M185" s="12">
        <f t="shared" si="2"/>
        <v>1054823.0589999999</v>
      </c>
      <c r="N185" s="13">
        <v>5704065</v>
      </c>
      <c r="O185" s="14">
        <v>110</v>
      </c>
      <c r="P185" s="14">
        <v>59</v>
      </c>
      <c r="Q185" s="14">
        <v>75</v>
      </c>
      <c r="R185" s="14">
        <v>32</v>
      </c>
      <c r="S185" s="14">
        <v>61</v>
      </c>
      <c r="T185" s="14">
        <v>46</v>
      </c>
      <c r="U185" s="14">
        <v>70</v>
      </c>
      <c r="V185" s="14">
        <v>853</v>
      </c>
      <c r="W185" s="14">
        <v>52</v>
      </c>
      <c r="X185" s="14">
        <v>343</v>
      </c>
      <c r="Y185" s="14">
        <v>963</v>
      </c>
      <c r="Z185" s="14">
        <v>1358</v>
      </c>
      <c r="AA185" s="15">
        <v>3.0316073981770516E-4</v>
      </c>
      <c r="AB185" s="16">
        <v>7.9700013149016245E-5</v>
      </c>
      <c r="AC185" s="15">
        <v>9.4613165368977718E-5</v>
      </c>
      <c r="AD185" s="15">
        <v>4.2869987126330409E-5</v>
      </c>
      <c r="AE185" s="15">
        <v>7.5122118485021494E-5</v>
      </c>
      <c r="AF185" s="15">
        <v>5.198468750345916E-5</v>
      </c>
      <c r="AG185" s="15">
        <v>1.0410364306475274E-4</v>
      </c>
      <c r="AH185" s="15">
        <v>1.2326959368529726E-3</v>
      </c>
      <c r="AI185" s="15">
        <v>7.3783840918034433E-5</v>
      </c>
      <c r="AJ185" s="15">
        <v>9.1294932527636382E-4</v>
      </c>
      <c r="AK185" s="15">
        <v>2.3807582837853355E-4</v>
      </c>
    </row>
    <row r="186" spans="1:37" x14ac:dyDescent="0.2">
      <c r="A186" s="11" t="s">
        <v>196</v>
      </c>
      <c r="B186" s="11" t="s">
        <v>577</v>
      </c>
      <c r="C186" s="11">
        <v>2012</v>
      </c>
      <c r="D186" s="12">
        <v>365907.95699999994</v>
      </c>
      <c r="E186" s="12">
        <v>743555.66899999999</v>
      </c>
      <c r="F186" s="12">
        <v>800618.59400000016</v>
      </c>
      <c r="G186" s="12">
        <v>765833.20299999986</v>
      </c>
      <c r="H186" s="12">
        <v>799053.04899999988</v>
      </c>
      <c r="I186" s="12">
        <v>894068.85800000024</v>
      </c>
      <c r="J186" s="12">
        <v>698046.43099999987</v>
      </c>
      <c r="K186" s="12">
        <v>716292.64899999998</v>
      </c>
      <c r="L186" s="12">
        <v>4701175.8039999995</v>
      </c>
      <c r="M186" s="12">
        <f t="shared" si="2"/>
        <v>1082200.6059999999</v>
      </c>
      <c r="N186" s="13">
        <v>5785496</v>
      </c>
      <c r="O186" s="14">
        <v>95</v>
      </c>
      <c r="P186" s="14">
        <v>55</v>
      </c>
      <c r="Q186" s="14">
        <v>51</v>
      </c>
      <c r="R186" s="14">
        <v>69</v>
      </c>
      <c r="S186" s="14">
        <v>53</v>
      </c>
      <c r="T186" s="14">
        <v>58</v>
      </c>
      <c r="U186" s="14">
        <v>61</v>
      </c>
      <c r="V186" s="14">
        <v>788</v>
      </c>
      <c r="W186" s="14">
        <v>60</v>
      </c>
      <c r="X186" s="14">
        <v>347</v>
      </c>
      <c r="Y186" s="14">
        <v>883</v>
      </c>
      <c r="Z186" s="14">
        <v>1290</v>
      </c>
      <c r="AA186" s="15">
        <v>2.5962813374949377E-4</v>
      </c>
      <c r="AB186" s="16">
        <v>7.3968906825724165E-5</v>
      </c>
      <c r="AC186" s="15">
        <v>6.3700743877552252E-5</v>
      </c>
      <c r="AD186" s="15">
        <v>9.0097947868682336E-5</v>
      </c>
      <c r="AE186" s="15">
        <v>6.6328512313830132E-5</v>
      </c>
      <c r="AF186" s="15">
        <v>6.4871960902143386E-5</v>
      </c>
      <c r="AG186" s="15">
        <v>8.7386737172501935E-5</v>
      </c>
      <c r="AH186" s="15">
        <v>1.1001090142417475E-3</v>
      </c>
      <c r="AI186" s="15">
        <v>7.3811321777150893E-5</v>
      </c>
      <c r="AJ186" s="15">
        <v>8.1593005502345842E-4</v>
      </c>
      <c r="AK186" s="15">
        <v>2.2297137531509831E-4</v>
      </c>
    </row>
    <row r="187" spans="1:37" x14ac:dyDescent="0.2">
      <c r="A187" s="11" t="s">
        <v>197</v>
      </c>
      <c r="B187" s="11" t="s">
        <v>577</v>
      </c>
      <c r="C187" s="11">
        <v>2013</v>
      </c>
      <c r="D187" s="12">
        <v>364820.08800000005</v>
      </c>
      <c r="E187" s="12">
        <v>741738.6320000001</v>
      </c>
      <c r="F187" s="12">
        <v>796374.05200000003</v>
      </c>
      <c r="G187" s="12">
        <v>780147.39100000006</v>
      </c>
      <c r="H187" s="12">
        <v>781572.67099999997</v>
      </c>
      <c r="I187" s="12">
        <v>891723.80900000001</v>
      </c>
      <c r="J187" s="12">
        <v>714193.32599999988</v>
      </c>
      <c r="K187" s="12">
        <v>734077.25</v>
      </c>
      <c r="L187" s="12">
        <v>4705749.8810000001</v>
      </c>
      <c r="M187" s="12">
        <f t="shared" si="2"/>
        <v>1098897.338</v>
      </c>
      <c r="N187" s="13">
        <v>5801682</v>
      </c>
      <c r="O187" s="14">
        <v>95</v>
      </c>
      <c r="P187" s="14">
        <v>54</v>
      </c>
      <c r="Q187" s="14">
        <v>50</v>
      </c>
      <c r="R187" s="14">
        <v>58</v>
      </c>
      <c r="S187" s="14">
        <v>49</v>
      </c>
      <c r="T187" s="14">
        <v>55</v>
      </c>
      <c r="U187" s="14">
        <v>72</v>
      </c>
      <c r="V187" s="14">
        <v>920</v>
      </c>
      <c r="W187" s="14">
        <v>65</v>
      </c>
      <c r="X187" s="14">
        <v>338</v>
      </c>
      <c r="Y187" s="14">
        <v>1015</v>
      </c>
      <c r="Z187" s="14">
        <v>1418</v>
      </c>
      <c r="AA187" s="15">
        <v>2.6040232740692716E-4</v>
      </c>
      <c r="AB187" s="16">
        <v>7.2801924654235879E-5</v>
      </c>
      <c r="AC187" s="15">
        <v>6.2784566968789179E-5</v>
      </c>
      <c r="AD187" s="15">
        <v>7.4344925932079414E-5</v>
      </c>
      <c r="AE187" s="15">
        <v>6.2694106150495125E-5</v>
      </c>
      <c r="AF187" s="15">
        <v>6.167829034606387E-5</v>
      </c>
      <c r="AG187" s="15">
        <v>1.0081303952145867E-4</v>
      </c>
      <c r="AH187" s="15">
        <v>1.2532740934281779E-3</v>
      </c>
      <c r="AI187" s="15">
        <v>7.1827021951318193E-5</v>
      </c>
      <c r="AJ187" s="15">
        <v>9.236531611290517E-4</v>
      </c>
      <c r="AK187" s="15">
        <v>2.4441187917572868E-4</v>
      </c>
    </row>
    <row r="188" spans="1:37" x14ac:dyDescent="0.2">
      <c r="A188" s="11" t="s">
        <v>198</v>
      </c>
      <c r="B188" s="11" t="s">
        <v>577</v>
      </c>
      <c r="C188" s="11">
        <v>2014</v>
      </c>
      <c r="D188" s="12">
        <v>366246.83200000011</v>
      </c>
      <c r="E188" s="12">
        <v>749332.81400000001</v>
      </c>
      <c r="F188" s="12">
        <v>799133.80299999996</v>
      </c>
      <c r="G188" s="12">
        <v>800585.27399999986</v>
      </c>
      <c r="H188" s="12">
        <v>777713.103</v>
      </c>
      <c r="I188" s="12">
        <v>891885.09199999971</v>
      </c>
      <c r="J188" s="12">
        <v>735679.87899999984</v>
      </c>
      <c r="K188" s="12">
        <v>763840.40600000008</v>
      </c>
      <c r="L188" s="12">
        <v>4754329.9649999999</v>
      </c>
      <c r="M188" s="12">
        <f t="shared" si="2"/>
        <v>1130087.2380000001</v>
      </c>
      <c r="N188" s="13">
        <v>5887776</v>
      </c>
      <c r="O188" s="14">
        <v>110</v>
      </c>
      <c r="P188" s="14">
        <v>76</v>
      </c>
      <c r="Q188" s="14">
        <v>63</v>
      </c>
      <c r="R188" s="14">
        <v>40</v>
      </c>
      <c r="S188" s="14">
        <v>55</v>
      </c>
      <c r="T188" s="14">
        <v>49</v>
      </c>
      <c r="U188" s="14">
        <v>66</v>
      </c>
      <c r="V188" s="14">
        <v>807</v>
      </c>
      <c r="W188" s="14">
        <v>60</v>
      </c>
      <c r="X188" s="14">
        <v>349</v>
      </c>
      <c r="Y188" s="14">
        <v>917</v>
      </c>
      <c r="Z188" s="14">
        <v>1326</v>
      </c>
      <c r="AA188" s="15">
        <v>3.003438948517648E-4</v>
      </c>
      <c r="AB188" s="16">
        <v>1.0142355783714552E-4</v>
      </c>
      <c r="AC188" s="15">
        <v>7.8835358688987908E-5</v>
      </c>
      <c r="AD188" s="15">
        <v>4.99634471168152E-5</v>
      </c>
      <c r="AE188" s="15">
        <v>7.0720166328482184E-5</v>
      </c>
      <c r="AF188" s="15">
        <v>5.4939812807186171E-5</v>
      </c>
      <c r="AG188" s="15">
        <v>8.9712933415703777E-5</v>
      </c>
      <c r="AH188" s="15">
        <v>1.0565034183331746E-3</v>
      </c>
      <c r="AI188" s="15">
        <v>7.3406768686489347E-5</v>
      </c>
      <c r="AJ188" s="15">
        <v>8.1144178003716191E-4</v>
      </c>
      <c r="AK188" s="15">
        <v>2.2521237220981234E-4</v>
      </c>
    </row>
    <row r="189" spans="1:37" x14ac:dyDescent="0.2">
      <c r="A189" s="11" t="s">
        <v>199</v>
      </c>
      <c r="B189" s="11" t="s">
        <v>577</v>
      </c>
      <c r="C189" s="11">
        <v>2015</v>
      </c>
      <c r="D189" s="12">
        <v>367816.799</v>
      </c>
      <c r="E189" s="12">
        <v>750782.44400000002</v>
      </c>
      <c r="F189" s="12">
        <v>798649.66200000013</v>
      </c>
      <c r="G189" s="12">
        <v>812819.4310000001</v>
      </c>
      <c r="H189" s="12">
        <v>775005.26300000004</v>
      </c>
      <c r="I189" s="12">
        <v>889319.08200000017</v>
      </c>
      <c r="J189" s="12">
        <v>752889.76499999978</v>
      </c>
      <c r="K189" s="12">
        <v>786230.71900000004</v>
      </c>
      <c r="L189" s="12">
        <v>4779465.6470000008</v>
      </c>
      <c r="M189" s="12">
        <f t="shared" si="2"/>
        <v>1154047.5180000002</v>
      </c>
      <c r="N189" s="13">
        <v>5930195</v>
      </c>
      <c r="O189" s="14">
        <v>102</v>
      </c>
      <c r="P189" s="14">
        <v>64</v>
      </c>
      <c r="Q189" s="14">
        <v>67</v>
      </c>
      <c r="R189" s="14">
        <v>65</v>
      </c>
      <c r="S189" s="14">
        <v>64</v>
      </c>
      <c r="T189" s="14">
        <v>48</v>
      </c>
      <c r="U189" s="14">
        <v>61</v>
      </c>
      <c r="V189" s="14">
        <v>1001</v>
      </c>
      <c r="W189" s="14">
        <v>50</v>
      </c>
      <c r="X189" s="14">
        <v>369</v>
      </c>
      <c r="Y189" s="14">
        <v>1103</v>
      </c>
      <c r="Z189" s="14">
        <v>1522</v>
      </c>
      <c r="AA189" s="15">
        <v>2.7731196692840559E-4</v>
      </c>
      <c r="AB189" s="16">
        <v>8.524440137281633E-5</v>
      </c>
      <c r="AC189" s="15">
        <v>8.3891602523460392E-5</v>
      </c>
      <c r="AD189" s="15">
        <v>7.9968560692540822E-5</v>
      </c>
      <c r="AE189" s="15">
        <v>8.2580084362601281E-5</v>
      </c>
      <c r="AF189" s="15">
        <v>5.3973878410493832E-5</v>
      </c>
      <c r="AG189" s="15">
        <v>8.1021157194240801E-5</v>
      </c>
      <c r="AH189" s="15">
        <v>1.2731631769274585E-3</v>
      </c>
      <c r="AI189" s="15">
        <v>7.7205283446616212E-5</v>
      </c>
      <c r="AJ189" s="15">
        <v>9.5576653716264036E-4</v>
      </c>
      <c r="AK189" s="15">
        <v>2.5665260585866061E-4</v>
      </c>
    </row>
    <row r="190" spans="1:37" x14ac:dyDescent="0.2">
      <c r="A190" s="11" t="s">
        <v>200</v>
      </c>
      <c r="B190" s="11" t="s">
        <v>577</v>
      </c>
      <c r="C190" s="11">
        <v>2016</v>
      </c>
      <c r="D190" s="12">
        <v>362932.74400000001</v>
      </c>
      <c r="E190" s="12">
        <v>738769.473</v>
      </c>
      <c r="F190" s="12">
        <v>780193.13300000003</v>
      </c>
      <c r="G190" s="12">
        <v>811908.64799999993</v>
      </c>
      <c r="H190" s="12">
        <v>759872.48199999984</v>
      </c>
      <c r="I190" s="12">
        <v>865385.66200000001</v>
      </c>
      <c r="J190" s="12">
        <v>755914.01099999994</v>
      </c>
      <c r="K190" s="12">
        <v>804822.50200000009</v>
      </c>
      <c r="L190" s="12">
        <v>4712043.409</v>
      </c>
      <c r="M190" s="12">
        <f t="shared" si="2"/>
        <v>1167755.246</v>
      </c>
      <c r="N190" s="13">
        <v>5878915</v>
      </c>
      <c r="O190" s="14">
        <v>112</v>
      </c>
      <c r="P190" s="14">
        <v>68</v>
      </c>
      <c r="Q190" s="14">
        <v>58</v>
      </c>
      <c r="R190" s="14">
        <v>56</v>
      </c>
      <c r="S190" s="14">
        <v>53</v>
      </c>
      <c r="T190" s="14">
        <v>59</v>
      </c>
      <c r="U190" s="14">
        <v>64</v>
      </c>
      <c r="V190" s="14">
        <v>841</v>
      </c>
      <c r="W190" s="14">
        <v>34</v>
      </c>
      <c r="X190" s="14">
        <v>358</v>
      </c>
      <c r="Y190" s="14">
        <v>953</v>
      </c>
      <c r="Z190" s="14">
        <v>1345</v>
      </c>
      <c r="AA190" s="15">
        <v>3.0859712123412043E-4</v>
      </c>
      <c r="AB190" s="16">
        <v>9.2044951077722723E-5</v>
      </c>
      <c r="AC190" s="15">
        <v>7.4340567158003934E-5</v>
      </c>
      <c r="AD190" s="15">
        <v>6.8973276904916035E-5</v>
      </c>
      <c r="AE190" s="15">
        <v>6.9748544993369048E-5</v>
      </c>
      <c r="AF190" s="15">
        <v>6.8177695322158E-5</v>
      </c>
      <c r="AG190" s="15">
        <v>8.4665714709182709E-5</v>
      </c>
      <c r="AH190" s="15">
        <v>1.0449509027271207E-3</v>
      </c>
      <c r="AI190" s="15">
        <v>7.5975530980088217E-5</v>
      </c>
      <c r="AJ190" s="15">
        <v>8.1609567010243174E-4</v>
      </c>
      <c r="AK190" s="15">
        <v>2.2878371264085294E-4</v>
      </c>
    </row>
    <row r="191" spans="1:37" x14ac:dyDescent="0.2">
      <c r="A191" s="11" t="s">
        <v>201</v>
      </c>
      <c r="B191" s="11" t="s">
        <v>577</v>
      </c>
      <c r="C191" s="11">
        <v>2017</v>
      </c>
      <c r="D191" s="12">
        <v>363031</v>
      </c>
      <c r="E191" s="12">
        <v>741392</v>
      </c>
      <c r="F191" s="12">
        <v>772879</v>
      </c>
      <c r="G191" s="12">
        <v>818802</v>
      </c>
      <c r="H191" s="12">
        <v>759833</v>
      </c>
      <c r="I191" s="12">
        <v>857032</v>
      </c>
      <c r="J191" s="12">
        <v>771764</v>
      </c>
      <c r="K191" s="12">
        <v>836474</v>
      </c>
      <c r="L191" s="12">
        <v>4721702</v>
      </c>
      <c r="M191" s="12">
        <f t="shared" si="2"/>
        <v>1199505</v>
      </c>
      <c r="N191" s="13">
        <v>5921207</v>
      </c>
      <c r="O191" s="14">
        <v>102</v>
      </c>
      <c r="P191" s="14">
        <v>53</v>
      </c>
      <c r="Q191" s="14">
        <v>58</v>
      </c>
      <c r="R191" s="14">
        <v>38</v>
      </c>
      <c r="S191" s="14">
        <v>48</v>
      </c>
      <c r="T191" s="14">
        <v>59</v>
      </c>
      <c r="U191" s="14">
        <v>71</v>
      </c>
      <c r="V191" s="14">
        <v>839</v>
      </c>
      <c r="W191" s="14">
        <v>67</v>
      </c>
      <c r="X191" s="14">
        <v>327</v>
      </c>
      <c r="Y191" s="14">
        <v>941</v>
      </c>
      <c r="Z191" s="14">
        <v>1335</v>
      </c>
      <c r="AA191" s="15">
        <v>2.8096774104690783E-4</v>
      </c>
      <c r="AB191" s="16">
        <v>7.1487148499039646E-5</v>
      </c>
      <c r="AC191" s="15">
        <v>7.5044088401936143E-5</v>
      </c>
      <c r="AD191" s="15">
        <v>4.6409266220649193E-5</v>
      </c>
      <c r="AE191" s="15">
        <v>6.3171775903389304E-5</v>
      </c>
      <c r="AF191" s="15">
        <v>6.8842236929309521E-5</v>
      </c>
      <c r="AG191" s="15">
        <v>9.1997035363142096E-5</v>
      </c>
      <c r="AH191" s="15">
        <v>1.0030198189065051E-3</v>
      </c>
      <c r="AI191" s="15">
        <v>6.9254688245890995E-5</v>
      </c>
      <c r="AJ191" s="15">
        <v>7.8449026890258899E-4</v>
      </c>
      <c r="AK191" s="15">
        <v>2.2546078865339449E-4</v>
      </c>
    </row>
    <row r="192" spans="1:37" x14ac:dyDescent="0.2">
      <c r="A192" s="11" t="s">
        <v>202</v>
      </c>
      <c r="B192" s="11" t="s">
        <v>578</v>
      </c>
      <c r="C192" s="11">
        <v>2009</v>
      </c>
      <c r="D192" s="12">
        <v>384502.80899999995</v>
      </c>
      <c r="E192" s="12">
        <v>800466.30099999998</v>
      </c>
      <c r="F192" s="12">
        <v>909982.86399999983</v>
      </c>
      <c r="G192" s="12">
        <v>839232.3339999998</v>
      </c>
      <c r="H192" s="12">
        <v>975467.11399999971</v>
      </c>
      <c r="I192" s="12">
        <v>998066.1379999998</v>
      </c>
      <c r="J192" s="12">
        <v>732768.84299999999</v>
      </c>
      <c r="K192" s="12">
        <v>868998.38300000003</v>
      </c>
      <c r="L192" s="12">
        <v>5255983.5939999996</v>
      </c>
      <c r="M192" s="12">
        <f t="shared" si="2"/>
        <v>1253501.192</v>
      </c>
      <c r="N192" s="13">
        <v>6511176</v>
      </c>
      <c r="O192" s="14">
        <v>80</v>
      </c>
      <c r="P192" s="14">
        <v>65</v>
      </c>
      <c r="Q192" s="14">
        <v>70</v>
      </c>
      <c r="R192" s="14">
        <v>76</v>
      </c>
      <c r="S192" s="14">
        <v>56</v>
      </c>
      <c r="T192" s="14">
        <v>57</v>
      </c>
      <c r="U192" s="14">
        <v>42</v>
      </c>
      <c r="V192" s="14">
        <v>1190</v>
      </c>
      <c r="W192" s="14">
        <v>41</v>
      </c>
      <c r="X192" s="14">
        <v>366</v>
      </c>
      <c r="Y192" s="14">
        <v>1270</v>
      </c>
      <c r="Z192" s="14">
        <v>1677</v>
      </c>
      <c r="AA192" s="15">
        <v>2.0806089871764762E-4</v>
      </c>
      <c r="AB192" s="16">
        <v>8.1202668892865737E-5</v>
      </c>
      <c r="AC192" s="15">
        <v>7.6924525471064269E-5</v>
      </c>
      <c r="AD192" s="15">
        <v>9.0558951223631027E-5</v>
      </c>
      <c r="AE192" s="15">
        <v>5.7408393575019096E-5</v>
      </c>
      <c r="AF192" s="15">
        <v>5.7110443716907279E-5</v>
      </c>
      <c r="AG192" s="15">
        <v>5.7316847463177418E-5</v>
      </c>
      <c r="AH192" s="15">
        <v>1.3693926516776958E-3</v>
      </c>
      <c r="AI192" s="15">
        <v>6.9634920553749362E-5</v>
      </c>
      <c r="AJ192" s="15">
        <v>1.0131621797452586E-3</v>
      </c>
      <c r="AK192" s="15">
        <v>2.5755716018120229E-4</v>
      </c>
    </row>
    <row r="193" spans="1:37" x14ac:dyDescent="0.2">
      <c r="A193" s="11" t="s">
        <v>203</v>
      </c>
      <c r="B193" s="11" t="s">
        <v>578</v>
      </c>
      <c r="C193" s="11">
        <v>2010</v>
      </c>
      <c r="D193" s="12">
        <v>367201.01999999996</v>
      </c>
      <c r="E193" s="12">
        <v>796736.58400000003</v>
      </c>
      <c r="F193" s="12">
        <v>928069.52399999998</v>
      </c>
      <c r="G193" s="12">
        <v>827723.375</v>
      </c>
      <c r="H193" s="12">
        <v>931406.21899999992</v>
      </c>
      <c r="I193" s="12">
        <v>990184.18700000015</v>
      </c>
      <c r="J193" s="12">
        <v>755561.76800000004</v>
      </c>
      <c r="K193" s="12">
        <v>874616.72600000014</v>
      </c>
      <c r="L193" s="12">
        <v>5229681.6570000006</v>
      </c>
      <c r="M193" s="12">
        <f t="shared" si="2"/>
        <v>1241817.746</v>
      </c>
      <c r="N193" s="13">
        <v>6476616</v>
      </c>
      <c r="O193" s="14">
        <v>87</v>
      </c>
      <c r="P193" s="14">
        <v>78</v>
      </c>
      <c r="Q193" s="14">
        <v>35</v>
      </c>
      <c r="R193" s="14">
        <v>60</v>
      </c>
      <c r="S193" s="14">
        <v>37</v>
      </c>
      <c r="T193" s="14">
        <v>45</v>
      </c>
      <c r="U193" s="14">
        <v>48</v>
      </c>
      <c r="V193" s="14">
        <v>1140</v>
      </c>
      <c r="W193" s="14">
        <v>48</v>
      </c>
      <c r="X193" s="14">
        <v>303</v>
      </c>
      <c r="Y193" s="14">
        <v>1227</v>
      </c>
      <c r="Z193" s="14">
        <v>1578</v>
      </c>
      <c r="AA193" s="15">
        <v>2.3692744644336774E-4</v>
      </c>
      <c r="AB193" s="16">
        <v>9.7899357913756852E-5</v>
      </c>
      <c r="AC193" s="15">
        <v>3.7712691878027879E-5</v>
      </c>
      <c r="AD193" s="15">
        <v>7.2487985493945969E-5</v>
      </c>
      <c r="AE193" s="15">
        <v>3.9724879698274811E-5</v>
      </c>
      <c r="AF193" s="15">
        <v>4.5446090324203485E-5</v>
      </c>
      <c r="AG193" s="15">
        <v>6.3528889407755214E-5</v>
      </c>
      <c r="AH193" s="15">
        <v>1.3034280801073998E-3</v>
      </c>
      <c r="AI193" s="15">
        <v>5.793851707865054E-5</v>
      </c>
      <c r="AJ193" s="15">
        <v>9.8806769669081531E-4</v>
      </c>
      <c r="AK193" s="15">
        <v>2.4364575574651947E-4</v>
      </c>
    </row>
    <row r="194" spans="1:37" x14ac:dyDescent="0.2">
      <c r="A194" s="11" t="s">
        <v>204</v>
      </c>
      <c r="B194" s="11" t="s">
        <v>578</v>
      </c>
      <c r="C194" s="11">
        <v>2011</v>
      </c>
      <c r="D194" s="12">
        <v>366558.07400000002</v>
      </c>
      <c r="E194" s="12">
        <v>792131.49</v>
      </c>
      <c r="F194" s="12">
        <v>933865.69000000018</v>
      </c>
      <c r="G194" s="12">
        <v>836786.98200000008</v>
      </c>
      <c r="H194" s="12">
        <v>909779.67800000007</v>
      </c>
      <c r="I194" s="12">
        <v>998227.6889999999</v>
      </c>
      <c r="J194" s="12">
        <v>780760.66099999996</v>
      </c>
      <c r="K194" s="12">
        <v>894689.74700000009</v>
      </c>
      <c r="L194" s="12">
        <v>5251552.1900000013</v>
      </c>
      <c r="M194" s="12">
        <f t="shared" si="2"/>
        <v>1261247.821</v>
      </c>
      <c r="N194" s="13">
        <v>6511549</v>
      </c>
      <c r="O194" s="14">
        <v>120</v>
      </c>
      <c r="P194" s="14">
        <v>45</v>
      </c>
      <c r="Q194" s="14">
        <v>45</v>
      </c>
      <c r="R194" s="14">
        <v>68</v>
      </c>
      <c r="S194" s="14">
        <v>55</v>
      </c>
      <c r="T194" s="14">
        <v>73</v>
      </c>
      <c r="U194" s="14">
        <v>62</v>
      </c>
      <c r="V194" s="14">
        <v>1266</v>
      </c>
      <c r="W194" s="14">
        <v>57</v>
      </c>
      <c r="X194" s="14">
        <v>348</v>
      </c>
      <c r="Y194" s="14">
        <v>1386</v>
      </c>
      <c r="Z194" s="14">
        <v>1791</v>
      </c>
      <c r="AA194" s="15">
        <v>3.2736968167286907E-4</v>
      </c>
      <c r="AB194" s="16">
        <v>5.6808750274528285E-5</v>
      </c>
      <c r="AC194" s="15">
        <v>4.8186800823574523E-5</v>
      </c>
      <c r="AD194" s="15">
        <v>8.1263214489156563E-5</v>
      </c>
      <c r="AE194" s="15">
        <v>6.0454197131450982E-5</v>
      </c>
      <c r="AF194" s="15">
        <v>7.3129608409409696E-5</v>
      </c>
      <c r="AG194" s="15">
        <v>7.9409738601058947E-5</v>
      </c>
      <c r="AH194" s="15">
        <v>1.4150156568185192E-3</v>
      </c>
      <c r="AI194" s="15">
        <v>6.6266122359530418E-5</v>
      </c>
      <c r="AJ194" s="15">
        <v>1.0989117102308159E-3</v>
      </c>
      <c r="AK194" s="15">
        <v>2.7504976158514665E-4</v>
      </c>
    </row>
    <row r="195" spans="1:37" x14ac:dyDescent="0.2">
      <c r="A195" s="11" t="s">
        <v>205</v>
      </c>
      <c r="B195" s="11" t="s">
        <v>578</v>
      </c>
      <c r="C195" s="11">
        <v>2012</v>
      </c>
      <c r="D195" s="12">
        <v>366924.87400000007</v>
      </c>
      <c r="E195" s="12">
        <v>788154.40099999995</v>
      </c>
      <c r="F195" s="12">
        <v>935330.125</v>
      </c>
      <c r="G195" s="12">
        <v>851799.02499999991</v>
      </c>
      <c r="H195" s="12">
        <v>887334.43500000006</v>
      </c>
      <c r="I195" s="12">
        <v>1003879.643</v>
      </c>
      <c r="J195" s="12">
        <v>804376.93599999999</v>
      </c>
      <c r="K195" s="12">
        <v>909459.38199999998</v>
      </c>
      <c r="L195" s="12">
        <v>5270874.5649999995</v>
      </c>
      <c r="M195" s="12">
        <f t="shared" ref="M195:M258" si="3">D195+K195</f>
        <v>1276384.2560000001</v>
      </c>
      <c r="N195" s="13">
        <v>6544014</v>
      </c>
      <c r="O195" s="14">
        <v>99</v>
      </c>
      <c r="P195" s="14">
        <v>51</v>
      </c>
      <c r="Q195" s="14">
        <v>69</v>
      </c>
      <c r="R195" s="14">
        <v>57</v>
      </c>
      <c r="S195" s="14">
        <v>36</v>
      </c>
      <c r="T195" s="14">
        <v>45</v>
      </c>
      <c r="U195" s="14">
        <v>68</v>
      </c>
      <c r="V195" s="14">
        <v>1218</v>
      </c>
      <c r="W195" s="14">
        <v>64</v>
      </c>
      <c r="X195" s="14">
        <v>326</v>
      </c>
      <c r="Y195" s="14">
        <v>1317</v>
      </c>
      <c r="Z195" s="14">
        <v>1707</v>
      </c>
      <c r="AA195" s="15">
        <v>2.6980999930792366E-4</v>
      </c>
      <c r="AB195" s="16">
        <v>6.470813324811975E-5</v>
      </c>
      <c r="AC195" s="15">
        <v>7.3770744847975473E-5</v>
      </c>
      <c r="AD195" s="15">
        <v>6.6917193289813879E-5</v>
      </c>
      <c r="AE195" s="15">
        <v>4.0570948877916588E-5</v>
      </c>
      <c r="AF195" s="15">
        <v>4.4826090770723993E-5</v>
      </c>
      <c r="AG195" s="15">
        <v>8.4537481069695914E-5</v>
      </c>
      <c r="AH195" s="15">
        <v>1.3392571720151874E-3</v>
      </c>
      <c r="AI195" s="15">
        <v>6.1849318548524415E-5</v>
      </c>
      <c r="AJ195" s="15">
        <v>1.0318209377850553E-3</v>
      </c>
      <c r="AK195" s="15">
        <v>2.6084907520063376E-4</v>
      </c>
    </row>
    <row r="196" spans="1:37" x14ac:dyDescent="0.2">
      <c r="A196" s="11" t="s">
        <v>206</v>
      </c>
      <c r="B196" s="11" t="s">
        <v>578</v>
      </c>
      <c r="C196" s="11">
        <v>2013</v>
      </c>
      <c r="D196" s="12">
        <v>365746.65100000001</v>
      </c>
      <c r="E196" s="12">
        <v>786522.85700000008</v>
      </c>
      <c r="F196" s="12">
        <v>942758.26400000008</v>
      </c>
      <c r="G196" s="12">
        <v>873587.00299999991</v>
      </c>
      <c r="H196" s="12">
        <v>870888.93099999998</v>
      </c>
      <c r="I196" s="12">
        <v>1005792.901</v>
      </c>
      <c r="J196" s="12">
        <v>829644.92800000007</v>
      </c>
      <c r="K196" s="12">
        <v>935524.70600000001</v>
      </c>
      <c r="L196" s="12">
        <v>5309194.8840000005</v>
      </c>
      <c r="M196" s="12">
        <f t="shared" si="3"/>
        <v>1301271.3570000001</v>
      </c>
      <c r="N196" s="13">
        <v>6605058</v>
      </c>
      <c r="O196" s="14">
        <v>106</v>
      </c>
      <c r="P196" s="14">
        <v>43</v>
      </c>
      <c r="Q196" s="14">
        <v>63</v>
      </c>
      <c r="R196" s="14">
        <v>65</v>
      </c>
      <c r="S196" s="14">
        <v>64</v>
      </c>
      <c r="T196" s="14">
        <v>58</v>
      </c>
      <c r="U196" s="14">
        <v>80</v>
      </c>
      <c r="V196" s="14">
        <v>1405</v>
      </c>
      <c r="W196" s="14">
        <v>62</v>
      </c>
      <c r="X196" s="14">
        <v>373</v>
      </c>
      <c r="Y196" s="14">
        <v>1511</v>
      </c>
      <c r="Z196" s="14">
        <v>1946</v>
      </c>
      <c r="AA196" s="15">
        <v>2.8981810143765337E-4</v>
      </c>
      <c r="AB196" s="16">
        <v>5.4671011296496872E-5</v>
      </c>
      <c r="AC196" s="15">
        <v>6.6825189877094514E-5</v>
      </c>
      <c r="AD196" s="15">
        <v>7.4405868879438914E-5</v>
      </c>
      <c r="AE196" s="15">
        <v>7.3488131174789264E-5</v>
      </c>
      <c r="AF196" s="15">
        <v>5.7665946878660662E-5</v>
      </c>
      <c r="AG196" s="15">
        <v>9.642679331850262E-5</v>
      </c>
      <c r="AH196" s="15">
        <v>1.5018309949368671E-3</v>
      </c>
      <c r="AI196" s="15">
        <v>7.0255473409741947E-5</v>
      </c>
      <c r="AJ196" s="15">
        <v>1.1611721043975917E-3</v>
      </c>
      <c r="AK196" s="15">
        <v>2.946226967272657E-4</v>
      </c>
    </row>
    <row r="197" spans="1:37" x14ac:dyDescent="0.2">
      <c r="A197" s="11" t="s">
        <v>207</v>
      </c>
      <c r="B197" s="11" t="s">
        <v>578</v>
      </c>
      <c r="C197" s="11">
        <v>2014</v>
      </c>
      <c r="D197" s="12">
        <v>365071.283</v>
      </c>
      <c r="E197" s="12">
        <v>783713.52899999998</v>
      </c>
      <c r="F197" s="12">
        <v>947482.60800000001</v>
      </c>
      <c r="G197" s="12">
        <v>892264.71699999995</v>
      </c>
      <c r="H197" s="12">
        <v>856747.29500000004</v>
      </c>
      <c r="I197" s="12">
        <v>1001890.7010000001</v>
      </c>
      <c r="J197" s="12">
        <v>850762.92300000007</v>
      </c>
      <c r="K197" s="12">
        <v>960533.90699999989</v>
      </c>
      <c r="L197" s="12">
        <v>5332861.773000001</v>
      </c>
      <c r="M197" s="12">
        <f t="shared" si="3"/>
        <v>1325605.19</v>
      </c>
      <c r="N197" s="13">
        <v>6657291</v>
      </c>
      <c r="O197" s="14">
        <v>95</v>
      </c>
      <c r="P197" s="14">
        <v>68</v>
      </c>
      <c r="Q197" s="14">
        <v>51</v>
      </c>
      <c r="R197" s="14">
        <v>76</v>
      </c>
      <c r="S197" s="14">
        <v>56</v>
      </c>
      <c r="T197" s="14">
        <v>64</v>
      </c>
      <c r="U197" s="14">
        <v>98</v>
      </c>
      <c r="V197" s="14">
        <v>1188</v>
      </c>
      <c r="W197" s="14">
        <v>64</v>
      </c>
      <c r="X197" s="14">
        <v>413</v>
      </c>
      <c r="Y197" s="14">
        <v>1283</v>
      </c>
      <c r="Z197" s="14">
        <v>1760</v>
      </c>
      <c r="AA197" s="15">
        <v>2.6022315209054666E-4</v>
      </c>
      <c r="AB197" s="16">
        <v>8.6766398031646084E-5</v>
      </c>
      <c r="AC197" s="15">
        <v>5.3826845547754896E-5</v>
      </c>
      <c r="AD197" s="15">
        <v>8.5176516063001522E-5</v>
      </c>
      <c r="AE197" s="15">
        <v>6.5363497879500164E-5</v>
      </c>
      <c r="AF197" s="15">
        <v>6.3879223488271498E-5</v>
      </c>
      <c r="AG197" s="15">
        <v>1.1519072746427149E-4</v>
      </c>
      <c r="AH197" s="15">
        <v>1.2368121430615985E-3</v>
      </c>
      <c r="AI197" s="15">
        <v>7.7444347440430077E-5</v>
      </c>
      <c r="AJ197" s="15">
        <v>9.6785981955909513E-4</v>
      </c>
      <c r="AK197" s="15">
        <v>2.6437179927991732E-4</v>
      </c>
    </row>
    <row r="198" spans="1:37" x14ac:dyDescent="0.2">
      <c r="A198" s="11" t="s">
        <v>208</v>
      </c>
      <c r="B198" s="11" t="s">
        <v>578</v>
      </c>
      <c r="C198" s="11">
        <v>2015</v>
      </c>
      <c r="D198" s="12">
        <v>363716.66799999995</v>
      </c>
      <c r="E198" s="12">
        <v>776947.30599999987</v>
      </c>
      <c r="F198" s="12">
        <v>948497.68</v>
      </c>
      <c r="G198" s="12">
        <v>908255.66500000004</v>
      </c>
      <c r="H198" s="12">
        <v>847156.30299999996</v>
      </c>
      <c r="I198" s="12">
        <v>994198.30900000012</v>
      </c>
      <c r="J198" s="12">
        <v>865074.26399999997</v>
      </c>
      <c r="K198" s="12">
        <v>980267.26599999995</v>
      </c>
      <c r="L198" s="12">
        <v>5340129.5270000007</v>
      </c>
      <c r="M198" s="12">
        <f t="shared" si="3"/>
        <v>1343983.9339999999</v>
      </c>
      <c r="N198" s="13">
        <v>6688538</v>
      </c>
      <c r="O198" s="14">
        <v>123</v>
      </c>
      <c r="P198" s="14">
        <v>44</v>
      </c>
      <c r="Q198" s="14">
        <v>30</v>
      </c>
      <c r="R198" s="14">
        <v>40</v>
      </c>
      <c r="S198" s="14">
        <v>45</v>
      </c>
      <c r="T198" s="14">
        <v>62</v>
      </c>
      <c r="U198" s="14">
        <v>66</v>
      </c>
      <c r="V198" s="14">
        <v>1375</v>
      </c>
      <c r="W198" s="14">
        <v>61</v>
      </c>
      <c r="X198" s="14">
        <v>287</v>
      </c>
      <c r="Y198" s="14">
        <v>1498</v>
      </c>
      <c r="Z198" s="14">
        <v>1846</v>
      </c>
      <c r="AA198" s="15">
        <v>3.3817531837721556E-4</v>
      </c>
      <c r="AB198" s="16">
        <v>5.6631897247353361E-5</v>
      </c>
      <c r="AC198" s="15">
        <v>3.1628965080863453E-5</v>
      </c>
      <c r="AD198" s="15">
        <v>4.4040462990120735E-5</v>
      </c>
      <c r="AE198" s="15">
        <v>5.3118887082163397E-5</v>
      </c>
      <c r="AF198" s="15">
        <v>6.2361803916526266E-5</v>
      </c>
      <c r="AG198" s="15">
        <v>7.6294027861635713E-5</v>
      </c>
      <c r="AH198" s="15">
        <v>1.4026786853861956E-3</v>
      </c>
      <c r="AI198" s="15">
        <v>5.3744014737641018E-5</v>
      </c>
      <c r="AJ198" s="15">
        <v>1.1145966570758131E-3</v>
      </c>
      <c r="AK198" s="15">
        <v>2.7599454469721187E-4</v>
      </c>
    </row>
    <row r="199" spans="1:37" x14ac:dyDescent="0.2">
      <c r="A199" s="11" t="s">
        <v>209</v>
      </c>
      <c r="B199" s="11" t="s">
        <v>578</v>
      </c>
      <c r="C199" s="11">
        <v>2016</v>
      </c>
      <c r="D199" s="12">
        <v>363626.19200000004</v>
      </c>
      <c r="E199" s="12">
        <v>776585.07900000003</v>
      </c>
      <c r="F199" s="12">
        <v>953980.64700000011</v>
      </c>
      <c r="G199" s="12">
        <v>926165.804</v>
      </c>
      <c r="H199" s="12">
        <v>838652.93599999999</v>
      </c>
      <c r="I199" s="12">
        <v>984369.01400000008</v>
      </c>
      <c r="J199" s="12">
        <v>883741.99599999981</v>
      </c>
      <c r="K199" s="12">
        <v>1016590.8530000001</v>
      </c>
      <c r="L199" s="12">
        <v>5363495.4759999998</v>
      </c>
      <c r="M199" s="12">
        <f t="shared" si="3"/>
        <v>1380217.0450000002</v>
      </c>
      <c r="N199" s="13">
        <v>6741921</v>
      </c>
      <c r="O199" s="14">
        <v>95</v>
      </c>
      <c r="P199" s="14">
        <v>40</v>
      </c>
      <c r="Q199" s="14">
        <v>56</v>
      </c>
      <c r="R199" s="14">
        <v>70</v>
      </c>
      <c r="S199" s="14">
        <v>40</v>
      </c>
      <c r="T199" s="14">
        <v>46</v>
      </c>
      <c r="U199" s="14">
        <v>71</v>
      </c>
      <c r="V199" s="14">
        <v>1109</v>
      </c>
      <c r="W199" s="14">
        <v>54</v>
      </c>
      <c r="X199" s="14">
        <v>323</v>
      </c>
      <c r="Y199" s="14">
        <v>1204</v>
      </c>
      <c r="Z199" s="14">
        <v>1581</v>
      </c>
      <c r="AA199" s="15">
        <v>2.6125730788941626E-4</v>
      </c>
      <c r="AB199" s="16">
        <v>5.150755671420774E-5</v>
      </c>
      <c r="AC199" s="15">
        <v>5.8701400469814766E-5</v>
      </c>
      <c r="AD199" s="15">
        <v>7.558041950769325E-5</v>
      </c>
      <c r="AE199" s="15">
        <v>4.7695534449306456E-5</v>
      </c>
      <c r="AF199" s="15">
        <v>4.6730442898723747E-5</v>
      </c>
      <c r="AG199" s="15">
        <v>8.0340190147532627E-5</v>
      </c>
      <c r="AH199" s="15">
        <v>1.0909010215145029E-3</v>
      </c>
      <c r="AI199" s="15">
        <v>6.0221920843473459E-5</v>
      </c>
      <c r="AJ199" s="15">
        <v>8.7232656947806343E-4</v>
      </c>
      <c r="AK199" s="15">
        <v>2.3450289613301609E-4</v>
      </c>
    </row>
    <row r="200" spans="1:37" x14ac:dyDescent="0.2">
      <c r="A200" s="11" t="s">
        <v>210</v>
      </c>
      <c r="B200" s="11" t="s">
        <v>578</v>
      </c>
      <c r="C200" s="11">
        <v>2017</v>
      </c>
      <c r="D200" s="12">
        <v>362100</v>
      </c>
      <c r="E200" s="12">
        <v>768074</v>
      </c>
      <c r="F200" s="12">
        <v>948061</v>
      </c>
      <c r="G200" s="12">
        <v>945243</v>
      </c>
      <c r="H200" s="12">
        <v>832945</v>
      </c>
      <c r="I200" s="12">
        <v>970659</v>
      </c>
      <c r="J200" s="12">
        <v>898870</v>
      </c>
      <c r="K200" s="12">
        <v>1046092</v>
      </c>
      <c r="L200" s="12">
        <v>5363852</v>
      </c>
      <c r="M200" s="12">
        <f t="shared" si="3"/>
        <v>1408192</v>
      </c>
      <c r="N200" s="13">
        <v>6772044</v>
      </c>
      <c r="O200" s="14">
        <v>113</v>
      </c>
      <c r="P200" s="14">
        <v>49</v>
      </c>
      <c r="Q200" s="14">
        <v>64</v>
      </c>
      <c r="R200" s="14">
        <v>52</v>
      </c>
      <c r="S200" s="14">
        <v>44</v>
      </c>
      <c r="T200" s="14">
        <v>60</v>
      </c>
      <c r="U200" s="14">
        <v>67</v>
      </c>
      <c r="V200" s="14">
        <v>1300</v>
      </c>
      <c r="W200" s="14">
        <v>65</v>
      </c>
      <c r="X200" s="14">
        <v>336</v>
      </c>
      <c r="Y200" s="14">
        <v>1413</v>
      </c>
      <c r="Z200" s="14">
        <v>1814</v>
      </c>
      <c r="AA200" s="15">
        <v>3.1206848936757802E-4</v>
      </c>
      <c r="AB200" s="16">
        <v>6.3795936329051628E-5</v>
      </c>
      <c r="AC200" s="15">
        <v>6.7506204769524322E-5</v>
      </c>
      <c r="AD200" s="15">
        <v>5.5012309004139673E-5</v>
      </c>
      <c r="AE200" s="15">
        <v>5.2824616271182368E-5</v>
      </c>
      <c r="AF200" s="15">
        <v>6.1813675039328945E-5</v>
      </c>
      <c r="AG200" s="15">
        <v>7.4538031083471473E-5</v>
      </c>
      <c r="AH200" s="15">
        <v>1.2427205255369509E-3</v>
      </c>
      <c r="AI200" s="15">
        <v>6.26415493939803E-5</v>
      </c>
      <c r="AJ200" s="15">
        <v>1.0034143071399354E-3</v>
      </c>
      <c r="AK200" s="15">
        <v>2.6786595007356718E-4</v>
      </c>
    </row>
    <row r="201" spans="1:37" x14ac:dyDescent="0.2">
      <c r="A201" s="11" t="s">
        <v>211</v>
      </c>
      <c r="B201" s="11" t="s">
        <v>579</v>
      </c>
      <c r="C201" s="11">
        <v>2009</v>
      </c>
      <c r="D201" s="12">
        <v>630769.59899999993</v>
      </c>
      <c r="E201" s="12">
        <v>1351255.1359999999</v>
      </c>
      <c r="F201" s="12">
        <v>1434877.7389999998</v>
      </c>
      <c r="G201" s="12">
        <v>1225867.7009999997</v>
      </c>
      <c r="H201" s="12">
        <v>1415148.9690000003</v>
      </c>
      <c r="I201" s="12">
        <v>1528148.9680000003</v>
      </c>
      <c r="J201" s="12">
        <v>1135826.2409999999</v>
      </c>
      <c r="K201" s="12">
        <v>1283330.4539999999</v>
      </c>
      <c r="L201" s="12">
        <v>8091124.7540000007</v>
      </c>
      <c r="M201" s="12">
        <f t="shared" si="3"/>
        <v>1914100.0529999998</v>
      </c>
      <c r="N201" s="13">
        <v>10008213</v>
      </c>
      <c r="O201" s="14">
        <v>141</v>
      </c>
      <c r="P201" s="14">
        <v>90</v>
      </c>
      <c r="Q201" s="14">
        <v>52</v>
      </c>
      <c r="R201" s="14">
        <v>68</v>
      </c>
      <c r="S201" s="14">
        <v>58</v>
      </c>
      <c r="T201" s="14">
        <v>45</v>
      </c>
      <c r="U201" s="14">
        <v>134</v>
      </c>
      <c r="V201" s="14">
        <v>1293</v>
      </c>
      <c r="W201" s="14">
        <v>58</v>
      </c>
      <c r="X201" s="14">
        <v>447</v>
      </c>
      <c r="Y201" s="14">
        <v>1434</v>
      </c>
      <c r="Z201" s="14">
        <v>1939</v>
      </c>
      <c r="AA201" s="15">
        <v>2.2353645486963302E-4</v>
      </c>
      <c r="AB201" s="16">
        <v>6.6604742215018681E-5</v>
      </c>
      <c r="AC201" s="15">
        <v>3.6240021422480237E-5</v>
      </c>
      <c r="AD201" s="15">
        <v>5.5470912517336991E-5</v>
      </c>
      <c r="AE201" s="15">
        <v>4.0985084447317989E-5</v>
      </c>
      <c r="AF201" s="15">
        <v>2.9447390890755088E-5</v>
      </c>
      <c r="AG201" s="15">
        <v>1.1797579168625671E-4</v>
      </c>
      <c r="AH201" s="15">
        <v>1.007534728074021E-3</v>
      </c>
      <c r="AI201" s="15">
        <v>5.5245718437231748E-5</v>
      </c>
      <c r="AJ201" s="15">
        <v>7.4917713823395419E-4</v>
      </c>
      <c r="AK201" s="15">
        <v>1.9374088061475109E-4</v>
      </c>
    </row>
    <row r="202" spans="1:37" x14ac:dyDescent="0.2">
      <c r="A202" s="11" t="s">
        <v>212</v>
      </c>
      <c r="B202" s="11" t="s">
        <v>579</v>
      </c>
      <c r="C202" s="11">
        <v>2010</v>
      </c>
      <c r="D202" s="12">
        <v>614519.55900000001</v>
      </c>
      <c r="E202" s="12">
        <v>1350715.5209999997</v>
      </c>
      <c r="F202" s="12">
        <v>1423352.9849999999</v>
      </c>
      <c r="G202" s="12">
        <v>1186565.9419999998</v>
      </c>
      <c r="H202" s="12">
        <v>1354684.4039999999</v>
      </c>
      <c r="I202" s="12">
        <v>1516353.7960000001</v>
      </c>
      <c r="J202" s="12">
        <v>1179079.1800000004</v>
      </c>
      <c r="K202" s="12">
        <v>1313897.5009999999</v>
      </c>
      <c r="L202" s="12">
        <v>8010751.8279999997</v>
      </c>
      <c r="M202" s="12">
        <f t="shared" si="3"/>
        <v>1928417.06</v>
      </c>
      <c r="N202" s="13">
        <v>9937232</v>
      </c>
      <c r="O202" s="14">
        <v>114</v>
      </c>
      <c r="P202" s="14">
        <v>38</v>
      </c>
      <c r="Q202" s="14">
        <v>64</v>
      </c>
      <c r="R202" s="14">
        <v>53</v>
      </c>
      <c r="S202" s="14">
        <v>33</v>
      </c>
      <c r="T202" s="14">
        <v>54</v>
      </c>
      <c r="U202" s="14">
        <v>91</v>
      </c>
      <c r="V202" s="14">
        <v>1275</v>
      </c>
      <c r="W202" s="14">
        <v>72</v>
      </c>
      <c r="X202" s="14">
        <v>333</v>
      </c>
      <c r="Y202" s="14">
        <v>1389</v>
      </c>
      <c r="Z202" s="14">
        <v>1794</v>
      </c>
      <c r="AA202" s="15">
        <v>1.8551077558135134E-4</v>
      </c>
      <c r="AB202" s="16">
        <v>2.8133237094859746E-5</v>
      </c>
      <c r="AC202" s="15">
        <v>4.4964250382346304E-5</v>
      </c>
      <c r="AD202" s="15">
        <v>4.4666712673942574E-5</v>
      </c>
      <c r="AE202" s="15">
        <v>2.4359917263799843E-5</v>
      </c>
      <c r="AF202" s="15">
        <v>3.5611741891929816E-5</v>
      </c>
      <c r="AG202" s="15">
        <v>7.7178871057667197E-5</v>
      </c>
      <c r="AH202" s="15">
        <v>9.7039533070852543E-4</v>
      </c>
      <c r="AI202" s="15">
        <v>4.156913198035474E-5</v>
      </c>
      <c r="AJ202" s="15">
        <v>7.2027987555762444E-4</v>
      </c>
      <c r="AK202" s="15">
        <v>1.8053317060525508E-4</v>
      </c>
    </row>
    <row r="203" spans="1:37" x14ac:dyDescent="0.2">
      <c r="A203" s="11" t="s">
        <v>213</v>
      </c>
      <c r="B203" s="11" t="s">
        <v>579</v>
      </c>
      <c r="C203" s="11">
        <v>2011</v>
      </c>
      <c r="D203" s="12">
        <v>603142.495</v>
      </c>
      <c r="E203" s="12">
        <v>1324817.3700000001</v>
      </c>
      <c r="F203" s="12">
        <v>1412490.0859999997</v>
      </c>
      <c r="G203" s="12">
        <v>1173463.898</v>
      </c>
      <c r="H203" s="12">
        <v>1309493.9380000003</v>
      </c>
      <c r="I203" s="12">
        <v>1501504.8390000002</v>
      </c>
      <c r="J203" s="12">
        <v>1210769.4180000001</v>
      </c>
      <c r="K203" s="12">
        <v>1327198.3289999997</v>
      </c>
      <c r="L203" s="12">
        <v>7932539.5490000006</v>
      </c>
      <c r="M203" s="12">
        <f t="shared" si="3"/>
        <v>1930340.8239999996</v>
      </c>
      <c r="N203" s="13">
        <v>9857189</v>
      </c>
      <c r="O203" s="14">
        <v>136</v>
      </c>
      <c r="P203" s="14">
        <v>67</v>
      </c>
      <c r="Q203" s="14">
        <v>53</v>
      </c>
      <c r="R203" s="14">
        <v>47</v>
      </c>
      <c r="S203" s="14">
        <v>49</v>
      </c>
      <c r="T203" s="14">
        <v>46</v>
      </c>
      <c r="U203" s="14">
        <v>143</v>
      </c>
      <c r="V203" s="14">
        <v>1467</v>
      </c>
      <c r="W203" s="14">
        <v>67</v>
      </c>
      <c r="X203" s="14">
        <v>405</v>
      </c>
      <c r="Y203" s="14">
        <v>1603</v>
      </c>
      <c r="Z203" s="14">
        <v>2075</v>
      </c>
      <c r="AA203" s="15">
        <v>2.2548568725869663E-4</v>
      </c>
      <c r="AB203" s="16">
        <v>5.0573008413982373E-5</v>
      </c>
      <c r="AC203" s="15">
        <v>3.7522387254475934E-5</v>
      </c>
      <c r="AD203" s="15">
        <v>4.0052361287044893E-5</v>
      </c>
      <c r="AE203" s="15">
        <v>3.7419035383117587E-5</v>
      </c>
      <c r="AF203" s="15">
        <v>3.0635931903247096E-5</v>
      </c>
      <c r="AG203" s="15">
        <v>1.1810671617079115E-4</v>
      </c>
      <c r="AH203" s="15">
        <v>1.1053359305427518E-3</v>
      </c>
      <c r="AI203" s="15">
        <v>5.105552862337201E-5</v>
      </c>
      <c r="AJ203" s="15">
        <v>8.3042330145528765E-4</v>
      </c>
      <c r="AK203" s="15">
        <v>2.1050626096344506E-4</v>
      </c>
    </row>
    <row r="204" spans="1:37" x14ac:dyDescent="0.2">
      <c r="A204" s="11" t="s">
        <v>214</v>
      </c>
      <c r="B204" s="11" t="s">
        <v>579</v>
      </c>
      <c r="C204" s="11">
        <v>2012</v>
      </c>
      <c r="D204" s="12">
        <v>588603.09900000016</v>
      </c>
      <c r="E204" s="12">
        <v>1297091.2520000001</v>
      </c>
      <c r="F204" s="12">
        <v>1400882.1730000004</v>
      </c>
      <c r="G204" s="12">
        <v>1163111.5170000002</v>
      </c>
      <c r="H204" s="12">
        <v>1266910.8020000001</v>
      </c>
      <c r="I204" s="12">
        <v>1477865.3640000005</v>
      </c>
      <c r="J204" s="12">
        <v>1236863.814</v>
      </c>
      <c r="K204" s="12">
        <v>1348383.52</v>
      </c>
      <c r="L204" s="12">
        <v>7842724.9220000012</v>
      </c>
      <c r="M204" s="12">
        <f t="shared" si="3"/>
        <v>1936986.6190000002</v>
      </c>
      <c r="N204" s="13">
        <v>9778449</v>
      </c>
      <c r="O204" s="14">
        <v>126</v>
      </c>
      <c r="P204" s="14">
        <v>81</v>
      </c>
      <c r="Q204" s="14">
        <v>65</v>
      </c>
      <c r="R204" s="14">
        <v>56</v>
      </c>
      <c r="S204" s="14">
        <v>54</v>
      </c>
      <c r="T204" s="14">
        <v>55</v>
      </c>
      <c r="U204" s="14">
        <v>100</v>
      </c>
      <c r="V204" s="14">
        <v>1335</v>
      </c>
      <c r="W204" s="14">
        <v>47</v>
      </c>
      <c r="X204" s="14">
        <v>411</v>
      </c>
      <c r="Y204" s="14">
        <v>1461</v>
      </c>
      <c r="Z204" s="14">
        <v>1919</v>
      </c>
      <c r="AA204" s="15">
        <v>2.1406615122153812E-4</v>
      </c>
      <c r="AB204" s="16">
        <v>6.2447418310088168E-5</v>
      </c>
      <c r="AC204" s="15">
        <v>4.6399334114447312E-5</v>
      </c>
      <c r="AD204" s="15">
        <v>4.8146716098590564E-5</v>
      </c>
      <c r="AE204" s="15">
        <v>4.2623363787532055E-5</v>
      </c>
      <c r="AF204" s="15">
        <v>3.7215839371955115E-5</v>
      </c>
      <c r="AG204" s="15">
        <v>8.0849644777464559E-5</v>
      </c>
      <c r="AH204" s="15">
        <v>9.9007439663753821E-4</v>
      </c>
      <c r="AI204" s="15">
        <v>5.2405255072389999E-5</v>
      </c>
      <c r="AJ204" s="15">
        <v>7.5426437419287085E-4</v>
      </c>
      <c r="AK204" s="15">
        <v>1.962478916646188E-4</v>
      </c>
    </row>
    <row r="205" spans="1:37" x14ac:dyDescent="0.2">
      <c r="A205" s="11" t="s">
        <v>215</v>
      </c>
      <c r="B205" s="11" t="s">
        <v>579</v>
      </c>
      <c r="C205" s="11">
        <v>2013</v>
      </c>
      <c r="D205" s="12">
        <v>577017.21</v>
      </c>
      <c r="E205" s="12">
        <v>1277595.176</v>
      </c>
      <c r="F205" s="12">
        <v>1395126.3140000002</v>
      </c>
      <c r="G205" s="12">
        <v>1155482.3540000001</v>
      </c>
      <c r="H205" s="12">
        <v>1231666.2480000004</v>
      </c>
      <c r="I205" s="12">
        <v>1449708.4259999995</v>
      </c>
      <c r="J205" s="12">
        <v>1261962.1270000001</v>
      </c>
      <c r="K205" s="12">
        <v>1362462.2759999998</v>
      </c>
      <c r="L205" s="12">
        <v>7771540.6450000014</v>
      </c>
      <c r="M205" s="12">
        <f t="shared" si="3"/>
        <v>1939479.4859999998</v>
      </c>
      <c r="N205" s="13">
        <v>9711943</v>
      </c>
      <c r="O205" s="14">
        <v>127</v>
      </c>
      <c r="P205" s="14">
        <v>73</v>
      </c>
      <c r="Q205" s="14">
        <v>49</v>
      </c>
      <c r="R205" s="14">
        <v>48</v>
      </c>
      <c r="S205" s="14">
        <v>41</v>
      </c>
      <c r="T205" s="14">
        <v>46</v>
      </c>
      <c r="U205" s="14">
        <v>170</v>
      </c>
      <c r="V205" s="14">
        <v>1586</v>
      </c>
      <c r="W205" s="14">
        <v>42</v>
      </c>
      <c r="X205" s="14">
        <v>427</v>
      </c>
      <c r="Y205" s="14">
        <v>1713</v>
      </c>
      <c r="Z205" s="14">
        <v>2182</v>
      </c>
      <c r="AA205" s="15">
        <v>2.2009742135767495E-4</v>
      </c>
      <c r="AB205" s="16">
        <v>5.7138600216505513E-5</v>
      </c>
      <c r="AC205" s="15">
        <v>3.5122267789151592E-5</v>
      </c>
      <c r="AD205" s="15">
        <v>4.1541093062854333E-5</v>
      </c>
      <c r="AE205" s="15">
        <v>3.3288238649533888E-5</v>
      </c>
      <c r="AF205" s="15">
        <v>3.1730518478755131E-5</v>
      </c>
      <c r="AG205" s="15">
        <v>1.3471085729342176E-4</v>
      </c>
      <c r="AH205" s="15">
        <v>1.1640689272192372E-3</v>
      </c>
      <c r="AI205" s="15">
        <v>5.494406058015282E-5</v>
      </c>
      <c r="AJ205" s="15">
        <v>8.8322666589936807E-4</v>
      </c>
      <c r="AK205" s="15">
        <v>2.2467182931366051E-4</v>
      </c>
    </row>
    <row r="206" spans="1:37" x14ac:dyDescent="0.2">
      <c r="A206" s="11" t="s">
        <v>216</v>
      </c>
      <c r="B206" s="11" t="s">
        <v>579</v>
      </c>
      <c r="C206" s="11">
        <v>2014</v>
      </c>
      <c r="D206" s="12">
        <v>574297.74999999988</v>
      </c>
      <c r="E206" s="12">
        <v>1265892.8149999999</v>
      </c>
      <c r="F206" s="12">
        <v>1393118.078</v>
      </c>
      <c r="G206" s="12">
        <v>1166581.615</v>
      </c>
      <c r="H206" s="12">
        <v>1212817.8320000004</v>
      </c>
      <c r="I206" s="12">
        <v>1431973.1960000002</v>
      </c>
      <c r="J206" s="12">
        <v>1297660.6029999994</v>
      </c>
      <c r="K206" s="12">
        <v>1411023.4650000001</v>
      </c>
      <c r="L206" s="12">
        <v>7768044.1390000004</v>
      </c>
      <c r="M206" s="12">
        <f t="shared" si="3"/>
        <v>1985321.2149999999</v>
      </c>
      <c r="N206" s="13">
        <v>9750020</v>
      </c>
      <c r="O206" s="14">
        <v>117</v>
      </c>
      <c r="P206" s="14">
        <v>98</v>
      </c>
      <c r="Q206" s="14">
        <v>50</v>
      </c>
      <c r="R206" s="14">
        <v>38</v>
      </c>
      <c r="S206" s="14">
        <v>47</v>
      </c>
      <c r="T206" s="14">
        <v>61</v>
      </c>
      <c r="U206" s="14">
        <v>143</v>
      </c>
      <c r="V206" s="14">
        <v>1553</v>
      </c>
      <c r="W206" s="14">
        <v>75</v>
      </c>
      <c r="X206" s="14">
        <v>437</v>
      </c>
      <c r="Y206" s="14">
        <v>1670</v>
      </c>
      <c r="Z206" s="14">
        <v>2182</v>
      </c>
      <c r="AA206" s="15">
        <v>2.037270736303599E-4</v>
      </c>
      <c r="AB206" s="16">
        <v>7.7415717064481486E-5</v>
      </c>
      <c r="AC206" s="15">
        <v>3.589071220135297E-5</v>
      </c>
      <c r="AD206" s="15">
        <v>3.2573803248219371E-5</v>
      </c>
      <c r="AE206" s="15">
        <v>3.8752728365227389E-5</v>
      </c>
      <c r="AF206" s="15">
        <v>4.259856271778986E-5</v>
      </c>
      <c r="AG206" s="15">
        <v>1.1019830583544352E-4</v>
      </c>
      <c r="AH206" s="15">
        <v>1.1006195421420578E-3</v>
      </c>
      <c r="AI206" s="15">
        <v>5.625611700711269E-5</v>
      </c>
      <c r="AJ206" s="15">
        <v>8.4117370397414511E-4</v>
      </c>
      <c r="AK206" s="15">
        <v>2.2379441272940979E-4</v>
      </c>
    </row>
    <row r="207" spans="1:37" x14ac:dyDescent="0.2">
      <c r="A207" s="11" t="s">
        <v>217</v>
      </c>
      <c r="B207" s="11" t="s">
        <v>579</v>
      </c>
      <c r="C207" s="11">
        <v>2015</v>
      </c>
      <c r="D207" s="12">
        <v>562749.53699999989</v>
      </c>
      <c r="E207" s="12">
        <v>1236413.1449999998</v>
      </c>
      <c r="F207" s="12">
        <v>1384204.0760000004</v>
      </c>
      <c r="G207" s="12">
        <v>1164752.6589999998</v>
      </c>
      <c r="H207" s="12">
        <v>1179905.287</v>
      </c>
      <c r="I207" s="12">
        <v>1386700.0959999999</v>
      </c>
      <c r="J207" s="12">
        <v>1301390.5320000001</v>
      </c>
      <c r="K207" s="12">
        <v>1424742.8689999999</v>
      </c>
      <c r="L207" s="12">
        <v>7653365.7949999999</v>
      </c>
      <c r="M207" s="12">
        <f t="shared" si="3"/>
        <v>1987492.406</v>
      </c>
      <c r="N207" s="13">
        <v>9637574</v>
      </c>
      <c r="O207" s="14">
        <v>86</v>
      </c>
      <c r="P207" s="14">
        <v>60</v>
      </c>
      <c r="Q207" s="14">
        <v>54</v>
      </c>
      <c r="R207" s="14">
        <v>51</v>
      </c>
      <c r="S207" s="14">
        <v>41</v>
      </c>
      <c r="T207" s="14">
        <v>65</v>
      </c>
      <c r="U207" s="14">
        <v>156</v>
      </c>
      <c r="V207" s="14">
        <v>1607</v>
      </c>
      <c r="W207" s="14">
        <v>57</v>
      </c>
      <c r="X207" s="14">
        <v>427</v>
      </c>
      <c r="Y207" s="14">
        <v>1693</v>
      </c>
      <c r="Z207" s="14">
        <v>2177</v>
      </c>
      <c r="AA207" s="15">
        <v>1.5282109419132231E-4</v>
      </c>
      <c r="AB207" s="16">
        <v>4.8527468542887429E-5</v>
      </c>
      <c r="AC207" s="15">
        <v>3.9011588635142836E-5</v>
      </c>
      <c r="AD207" s="15">
        <v>4.3786120259889453E-5</v>
      </c>
      <c r="AE207" s="15">
        <v>3.4748551813210068E-5</v>
      </c>
      <c r="AF207" s="15">
        <v>4.6873869979165276E-5</v>
      </c>
      <c r="AG207" s="15">
        <v>1.1987178034886763E-4</v>
      </c>
      <c r="AH207" s="15">
        <v>1.1279228238060407E-3</v>
      </c>
      <c r="AI207" s="15">
        <v>5.5792446282779561E-5</v>
      </c>
      <c r="AJ207" s="15">
        <v>8.518271541008344E-4</v>
      </c>
      <c r="AK207" s="15">
        <v>2.2588672211492229E-4</v>
      </c>
    </row>
    <row r="208" spans="1:37" x14ac:dyDescent="0.2">
      <c r="A208" s="11" t="s">
        <v>218</v>
      </c>
      <c r="B208" s="11" t="s">
        <v>579</v>
      </c>
      <c r="C208" s="11">
        <v>2016</v>
      </c>
      <c r="D208" s="12">
        <v>560201.5120000001</v>
      </c>
      <c r="E208" s="12">
        <v>1219035.7320000001</v>
      </c>
      <c r="F208" s="12">
        <v>1380527.872</v>
      </c>
      <c r="G208" s="12">
        <v>1182758.0970000001</v>
      </c>
      <c r="H208" s="12">
        <v>1161972.7220000003</v>
      </c>
      <c r="I208" s="12">
        <v>1355401.048</v>
      </c>
      <c r="J208" s="12">
        <v>1309922.7439999999</v>
      </c>
      <c r="K208" s="12">
        <v>1455310.7459999998</v>
      </c>
      <c r="L208" s="12">
        <v>7609618.2150000008</v>
      </c>
      <c r="M208" s="12">
        <f t="shared" si="3"/>
        <v>2015512.2579999999</v>
      </c>
      <c r="N208" s="13">
        <v>9624709</v>
      </c>
      <c r="O208" s="14">
        <v>129</v>
      </c>
      <c r="P208" s="14">
        <v>70</v>
      </c>
      <c r="Q208" s="14">
        <v>66</v>
      </c>
      <c r="R208" s="14">
        <v>57</v>
      </c>
      <c r="S208" s="14">
        <v>59</v>
      </c>
      <c r="T208" s="14">
        <v>45</v>
      </c>
      <c r="U208" s="14">
        <v>149</v>
      </c>
      <c r="V208" s="14">
        <v>1354</v>
      </c>
      <c r="W208" s="14">
        <v>56</v>
      </c>
      <c r="X208" s="14">
        <v>446</v>
      </c>
      <c r="Y208" s="14">
        <v>1483</v>
      </c>
      <c r="Z208" s="14">
        <v>1985</v>
      </c>
      <c r="AA208" s="15">
        <v>2.3027428030219236E-4</v>
      </c>
      <c r="AB208" s="16">
        <v>5.7422434931546365E-5</v>
      </c>
      <c r="AC208" s="15">
        <v>4.7807799710978962E-5</v>
      </c>
      <c r="AD208" s="15">
        <v>4.8192441163224599E-5</v>
      </c>
      <c r="AE208" s="15">
        <v>5.0775718640321046E-5</v>
      </c>
      <c r="AF208" s="15">
        <v>3.3200505537752841E-5</v>
      </c>
      <c r="AG208" s="15">
        <v>1.1374716614585325E-4</v>
      </c>
      <c r="AH208" s="15">
        <v>9.3038548895590998E-4</v>
      </c>
      <c r="AI208" s="15">
        <v>5.8610036324930127E-5</v>
      </c>
      <c r="AJ208" s="15">
        <v>7.3579309384681508E-4</v>
      </c>
      <c r="AK208" s="15">
        <v>2.0624000164576404E-4</v>
      </c>
    </row>
    <row r="209" spans="1:37" x14ac:dyDescent="0.2">
      <c r="A209" s="11" t="s">
        <v>219</v>
      </c>
      <c r="B209" s="11" t="s">
        <v>579</v>
      </c>
      <c r="C209" s="11">
        <v>2017</v>
      </c>
      <c r="D209" s="12">
        <v>554329</v>
      </c>
      <c r="E209" s="12">
        <v>1194042</v>
      </c>
      <c r="F209" s="12">
        <v>1349275</v>
      </c>
      <c r="G209" s="12">
        <v>1181729</v>
      </c>
      <c r="H209" s="12">
        <v>1138345</v>
      </c>
      <c r="I209" s="12">
        <v>1318073</v>
      </c>
      <c r="J209" s="12">
        <v>1317147</v>
      </c>
      <c r="K209" s="12">
        <v>1498088</v>
      </c>
      <c r="L209" s="12">
        <v>7498611</v>
      </c>
      <c r="M209" s="12">
        <f t="shared" si="3"/>
        <v>2052417</v>
      </c>
      <c r="N209" s="13">
        <v>9551028</v>
      </c>
      <c r="O209" s="14">
        <v>100</v>
      </c>
      <c r="P209" s="14">
        <v>48</v>
      </c>
      <c r="Q209" s="14">
        <v>55</v>
      </c>
      <c r="R209" s="14">
        <v>51</v>
      </c>
      <c r="S209" s="14">
        <v>50</v>
      </c>
      <c r="T209" s="14">
        <v>51</v>
      </c>
      <c r="U209" s="14">
        <v>175</v>
      </c>
      <c r="V209" s="14">
        <v>1495</v>
      </c>
      <c r="W209" s="14">
        <v>48</v>
      </c>
      <c r="X209" s="14">
        <v>430</v>
      </c>
      <c r="Y209" s="14">
        <v>1595</v>
      </c>
      <c r="Z209" s="14">
        <v>2073</v>
      </c>
      <c r="AA209" s="15">
        <v>1.8039828332993584E-4</v>
      </c>
      <c r="AB209" s="16">
        <v>4.0199590969161891E-5</v>
      </c>
      <c r="AC209" s="15">
        <v>4.0762631783735713E-5</v>
      </c>
      <c r="AD209" s="15">
        <v>4.3157102855223152E-5</v>
      </c>
      <c r="AE209" s="15">
        <v>4.392341513337345E-5</v>
      </c>
      <c r="AF209" s="15">
        <v>3.8692849333838111E-5</v>
      </c>
      <c r="AG209" s="15">
        <v>1.3286292266542762E-4</v>
      </c>
      <c r="AH209" s="15">
        <v>9.9793870587041623E-4</v>
      </c>
      <c r="AI209" s="15">
        <v>5.7343953433509216E-5</v>
      </c>
      <c r="AJ209" s="15">
        <v>7.7713252228957372E-4</v>
      </c>
      <c r="AK209" s="15">
        <v>2.1704469927216212E-4</v>
      </c>
    </row>
    <row r="210" spans="1:37" x14ac:dyDescent="0.2">
      <c r="A210" s="11" t="s">
        <v>220</v>
      </c>
      <c r="B210" s="11" t="s">
        <v>580</v>
      </c>
      <c r="C210" s="11">
        <v>2009</v>
      </c>
      <c r="D210" s="12">
        <v>354883.35799999977</v>
      </c>
      <c r="E210" s="12">
        <v>681410.272</v>
      </c>
      <c r="F210" s="12">
        <v>743301.06299999997</v>
      </c>
      <c r="G210" s="12">
        <v>673770.11600000015</v>
      </c>
      <c r="H210" s="12">
        <v>731353.71600000001</v>
      </c>
      <c r="I210" s="12">
        <v>791899.47100000002</v>
      </c>
      <c r="J210" s="12">
        <v>554679.53899999999</v>
      </c>
      <c r="K210" s="12">
        <v>639914.58000000007</v>
      </c>
      <c r="L210" s="12">
        <v>4176414.1770000001</v>
      </c>
      <c r="M210" s="12">
        <f t="shared" si="3"/>
        <v>994797.93799999985</v>
      </c>
      <c r="N210" s="13">
        <v>5168946</v>
      </c>
      <c r="O210" s="14">
        <v>93</v>
      </c>
      <c r="P210" s="14">
        <v>68</v>
      </c>
      <c r="Q210" s="14">
        <v>44</v>
      </c>
      <c r="R210" s="14">
        <v>68</v>
      </c>
      <c r="S210" s="14">
        <v>45</v>
      </c>
      <c r="T210" s="14">
        <v>57</v>
      </c>
      <c r="U210" s="14">
        <v>59</v>
      </c>
      <c r="V210" s="14">
        <v>538</v>
      </c>
      <c r="W210" s="14">
        <v>27</v>
      </c>
      <c r="X210" s="14">
        <v>341</v>
      </c>
      <c r="Y210" s="14">
        <v>631</v>
      </c>
      <c r="Z210" s="14">
        <v>999</v>
      </c>
      <c r="AA210" s="15">
        <v>2.6205793510328555E-4</v>
      </c>
      <c r="AB210" s="16">
        <v>9.9793036286955182E-5</v>
      </c>
      <c r="AC210" s="15">
        <v>5.9195394962054563E-5</v>
      </c>
      <c r="AD210" s="15">
        <v>1.0092463050112479E-4</v>
      </c>
      <c r="AE210" s="15">
        <v>6.1529734539558965E-5</v>
      </c>
      <c r="AF210" s="15">
        <v>7.1978833282993816E-5</v>
      </c>
      <c r="AG210" s="15">
        <v>1.0636772379664071E-4</v>
      </c>
      <c r="AH210" s="15">
        <v>8.4073721214478333E-4</v>
      </c>
      <c r="AI210" s="15">
        <v>8.1648990149953702E-5</v>
      </c>
      <c r="AJ210" s="15">
        <v>6.3429966619010032E-4</v>
      </c>
      <c r="AK210" s="15">
        <v>1.9326957565430166E-4</v>
      </c>
    </row>
    <row r="211" spans="1:37" x14ac:dyDescent="0.2">
      <c r="A211" s="11" t="s">
        <v>221</v>
      </c>
      <c r="B211" s="11" t="s">
        <v>580</v>
      </c>
      <c r="C211" s="11">
        <v>2010</v>
      </c>
      <c r="D211" s="12">
        <v>352390.09799999994</v>
      </c>
      <c r="E211" s="12">
        <v>701457.01900000009</v>
      </c>
      <c r="F211" s="12">
        <v>733067.39799999993</v>
      </c>
      <c r="G211" s="12">
        <v>692633.28899999987</v>
      </c>
      <c r="H211" s="12">
        <v>713829.92499999993</v>
      </c>
      <c r="I211" s="12">
        <v>798558.91199999989</v>
      </c>
      <c r="J211" s="12">
        <v>583532.71299999987</v>
      </c>
      <c r="K211" s="12">
        <v>653204.97400000005</v>
      </c>
      <c r="L211" s="12">
        <v>4223079.2559999991</v>
      </c>
      <c r="M211" s="12">
        <f t="shared" si="3"/>
        <v>1005595.0719999999</v>
      </c>
      <c r="N211" s="13">
        <v>5228413</v>
      </c>
      <c r="O211" s="14">
        <v>125</v>
      </c>
      <c r="P211" s="14">
        <v>60</v>
      </c>
      <c r="Q211" s="14">
        <v>44</v>
      </c>
      <c r="R211" s="14">
        <v>69</v>
      </c>
      <c r="S211" s="14">
        <v>53</v>
      </c>
      <c r="T211" s="14">
        <v>70</v>
      </c>
      <c r="U211" s="14">
        <v>50</v>
      </c>
      <c r="V211" s="14">
        <v>535</v>
      </c>
      <c r="W211" s="14">
        <v>33</v>
      </c>
      <c r="X211" s="14">
        <v>346</v>
      </c>
      <c r="Y211" s="14">
        <v>660</v>
      </c>
      <c r="Z211" s="14">
        <v>1039</v>
      </c>
      <c r="AA211" s="15">
        <v>3.5472052338996206E-4</v>
      </c>
      <c r="AB211" s="16">
        <v>8.5536245806672856E-5</v>
      </c>
      <c r="AC211" s="15">
        <v>6.0021766238743584E-5</v>
      </c>
      <c r="AD211" s="15">
        <v>9.9619814836823432E-5</v>
      </c>
      <c r="AE211" s="15">
        <v>7.4247377622898062E-5</v>
      </c>
      <c r="AF211" s="15">
        <v>8.7657903440942382E-5</v>
      </c>
      <c r="AG211" s="15">
        <v>8.5684999120177883E-5</v>
      </c>
      <c r="AH211" s="15">
        <v>8.1903846617065103E-4</v>
      </c>
      <c r="AI211" s="15">
        <v>8.1930737981868483E-5</v>
      </c>
      <c r="AJ211" s="15">
        <v>6.5632779871061268E-4</v>
      </c>
      <c r="AK211" s="15">
        <v>1.9872186837573849E-4</v>
      </c>
    </row>
    <row r="212" spans="1:37" x14ac:dyDescent="0.2">
      <c r="A212" s="11" t="s">
        <v>222</v>
      </c>
      <c r="B212" s="11" t="s">
        <v>580</v>
      </c>
      <c r="C212" s="11">
        <v>2011</v>
      </c>
      <c r="D212" s="12">
        <v>339163.89199999988</v>
      </c>
      <c r="E212" s="12">
        <v>677004.9029999997</v>
      </c>
      <c r="F212" s="12">
        <v>702287.20699999994</v>
      </c>
      <c r="G212" s="12">
        <v>679763.01100000006</v>
      </c>
      <c r="H212" s="12">
        <v>673645.54800000018</v>
      </c>
      <c r="I212" s="12">
        <v>770233.87800000003</v>
      </c>
      <c r="J212" s="12">
        <v>580274.73299999989</v>
      </c>
      <c r="K212" s="12">
        <v>629019.29099999997</v>
      </c>
      <c r="L212" s="12">
        <v>4083209.28</v>
      </c>
      <c r="M212" s="12">
        <f t="shared" si="3"/>
        <v>968183.18299999984</v>
      </c>
      <c r="N212" s="13">
        <v>5049930</v>
      </c>
      <c r="O212" s="14">
        <v>115</v>
      </c>
      <c r="P212" s="14">
        <v>66</v>
      </c>
      <c r="Q212" s="14">
        <v>63</v>
      </c>
      <c r="R212" s="14">
        <v>54</v>
      </c>
      <c r="S212" s="14">
        <v>60</v>
      </c>
      <c r="T212" s="14">
        <v>71</v>
      </c>
      <c r="U212" s="14">
        <v>61</v>
      </c>
      <c r="V212" s="14">
        <v>594</v>
      </c>
      <c r="W212" s="14">
        <v>61</v>
      </c>
      <c r="X212" s="14">
        <v>375</v>
      </c>
      <c r="Y212" s="14">
        <v>709</v>
      </c>
      <c r="Z212" s="14">
        <v>1145</v>
      </c>
      <c r="AA212" s="15">
        <v>3.3906911293493484E-4</v>
      </c>
      <c r="AB212" s="16">
        <v>9.748821567987969E-5</v>
      </c>
      <c r="AC212" s="15">
        <v>8.970688825319868E-5</v>
      </c>
      <c r="AD212" s="15">
        <v>7.9439450405753245E-5</v>
      </c>
      <c r="AE212" s="15">
        <v>8.9067611562393913E-5</v>
      </c>
      <c r="AF212" s="15">
        <v>9.2179793732729052E-5</v>
      </c>
      <c r="AG212" s="15">
        <v>1.0512261956441246E-4</v>
      </c>
      <c r="AH212" s="15">
        <v>9.4432715895830931E-4</v>
      </c>
      <c r="AI212" s="15">
        <v>9.1839524816126985E-5</v>
      </c>
      <c r="AJ212" s="15">
        <v>7.322994371820236E-4</v>
      </c>
      <c r="AK212" s="15">
        <v>2.267358161400257E-4</v>
      </c>
    </row>
    <row r="213" spans="1:37" x14ac:dyDescent="0.2">
      <c r="A213" s="11" t="s">
        <v>223</v>
      </c>
      <c r="B213" s="11" t="s">
        <v>580</v>
      </c>
      <c r="C213" s="11">
        <v>2012</v>
      </c>
      <c r="D213" s="12">
        <v>335678.71800000005</v>
      </c>
      <c r="E213" s="12">
        <v>672423.7489999996</v>
      </c>
      <c r="F213" s="12">
        <v>695542.51</v>
      </c>
      <c r="G213" s="12">
        <v>687377.87699999986</v>
      </c>
      <c r="H213" s="12">
        <v>654897.17600000044</v>
      </c>
      <c r="I213" s="12">
        <v>758363.18500000029</v>
      </c>
      <c r="J213" s="12">
        <v>593456.24599999993</v>
      </c>
      <c r="K213" s="12">
        <v>633021.2760000003</v>
      </c>
      <c r="L213" s="12">
        <v>4062060.7430000002</v>
      </c>
      <c r="M213" s="12">
        <f t="shared" si="3"/>
        <v>968699.99400000041</v>
      </c>
      <c r="N213" s="13">
        <v>5032187</v>
      </c>
      <c r="O213" s="14">
        <v>120</v>
      </c>
      <c r="P213" s="14">
        <v>64</v>
      </c>
      <c r="Q213" s="14">
        <v>65</v>
      </c>
      <c r="R213" s="14">
        <v>51</v>
      </c>
      <c r="S213" s="14">
        <v>60</v>
      </c>
      <c r="T213" s="14">
        <v>63</v>
      </c>
      <c r="U213" s="14">
        <v>58</v>
      </c>
      <c r="V213" s="14">
        <v>578</v>
      </c>
      <c r="W213" s="14">
        <v>37</v>
      </c>
      <c r="X213" s="14">
        <v>361</v>
      </c>
      <c r="Y213" s="14">
        <v>698</v>
      </c>
      <c r="Z213" s="14">
        <v>1096</v>
      </c>
      <c r="AA213" s="15">
        <v>3.574846827197427E-4</v>
      </c>
      <c r="AB213" s="16">
        <v>9.5178077953341348E-5</v>
      </c>
      <c r="AC213" s="15">
        <v>9.3452231985073064E-5</v>
      </c>
      <c r="AD213" s="15">
        <v>7.4194997695568849E-5</v>
      </c>
      <c r="AE213" s="15">
        <v>9.1617435833926946E-5</v>
      </c>
      <c r="AF213" s="15">
        <v>8.3073652896270247E-5</v>
      </c>
      <c r="AG213" s="15">
        <v>9.7732563084355854E-5</v>
      </c>
      <c r="AH213" s="15">
        <v>9.1308147437369814E-4</v>
      </c>
      <c r="AI213" s="15">
        <v>8.887114763660243E-5</v>
      </c>
      <c r="AJ213" s="15">
        <v>7.2055332334398643E-4</v>
      </c>
      <c r="AK213" s="15">
        <v>2.1779794749280979E-4</v>
      </c>
    </row>
    <row r="214" spans="1:37" x14ac:dyDescent="0.2">
      <c r="A214" s="11" t="s">
        <v>224</v>
      </c>
      <c r="B214" s="11" t="s">
        <v>580</v>
      </c>
      <c r="C214" s="11">
        <v>2013</v>
      </c>
      <c r="D214" s="12">
        <v>336961.84200000006</v>
      </c>
      <c r="E214" s="12">
        <v>680429.47300000023</v>
      </c>
      <c r="F214" s="12">
        <v>698919.05100000009</v>
      </c>
      <c r="G214" s="12">
        <v>699737.86399999983</v>
      </c>
      <c r="H214" s="12">
        <v>649787.9859999998</v>
      </c>
      <c r="I214" s="12">
        <v>761382.42600000009</v>
      </c>
      <c r="J214" s="12">
        <v>641259.38199999987</v>
      </c>
      <c r="K214" s="12">
        <v>724180.80300000019</v>
      </c>
      <c r="L214" s="12">
        <v>4131516.1819999996</v>
      </c>
      <c r="M214" s="12">
        <f t="shared" si="3"/>
        <v>1061142.6450000003</v>
      </c>
      <c r="N214" s="13">
        <v>5190792</v>
      </c>
      <c r="O214" s="14">
        <v>127</v>
      </c>
      <c r="P214" s="14">
        <v>35</v>
      </c>
      <c r="Q214" s="14">
        <v>63</v>
      </c>
      <c r="R214" s="14">
        <v>51</v>
      </c>
      <c r="S214" s="14">
        <v>49</v>
      </c>
      <c r="T214" s="14">
        <v>30</v>
      </c>
      <c r="U214" s="14">
        <v>58</v>
      </c>
      <c r="V214" s="14">
        <v>626</v>
      </c>
      <c r="W214" s="14">
        <v>52</v>
      </c>
      <c r="X214" s="14">
        <v>286</v>
      </c>
      <c r="Y214" s="14">
        <v>753</v>
      </c>
      <c r="Z214" s="14">
        <v>1091</v>
      </c>
      <c r="AA214" s="15">
        <v>3.7689727491458801E-4</v>
      </c>
      <c r="AB214" s="16">
        <v>5.1438101065325235E-5</v>
      </c>
      <c r="AC214" s="15">
        <v>9.0139194102465517E-5</v>
      </c>
      <c r="AD214" s="15">
        <v>7.2884436620968698E-5</v>
      </c>
      <c r="AE214" s="15">
        <v>7.5409212013347399E-5</v>
      </c>
      <c r="AF214" s="15">
        <v>3.9402012675296495E-5</v>
      </c>
      <c r="AG214" s="15">
        <v>9.0447019767735757E-5</v>
      </c>
      <c r="AH214" s="15">
        <v>8.6442501293423522E-4</v>
      </c>
      <c r="AI214" s="15">
        <v>6.9223981560578583E-5</v>
      </c>
      <c r="AJ214" s="15">
        <v>7.0961241973269281E-4</v>
      </c>
      <c r="AK214" s="15">
        <v>2.1017987235859192E-4</v>
      </c>
    </row>
    <row r="215" spans="1:37" x14ac:dyDescent="0.2">
      <c r="A215" s="11" t="s">
        <v>225</v>
      </c>
      <c r="B215" s="11" t="s">
        <v>580</v>
      </c>
      <c r="C215" s="11">
        <v>2014</v>
      </c>
      <c r="D215" s="12">
        <v>338865.79599999997</v>
      </c>
      <c r="E215" s="12">
        <v>688227.07600000012</v>
      </c>
      <c r="F215" s="12">
        <v>693603.9160000002</v>
      </c>
      <c r="G215" s="12">
        <v>716060.6470000007</v>
      </c>
      <c r="H215" s="12">
        <v>649973.1860000001</v>
      </c>
      <c r="I215" s="12">
        <v>751667.54999999993</v>
      </c>
      <c r="J215" s="12">
        <v>642692.54999999981</v>
      </c>
      <c r="K215" s="12">
        <v>686069.95200000005</v>
      </c>
      <c r="L215" s="12">
        <v>4142224.9250000007</v>
      </c>
      <c r="M215" s="12">
        <f t="shared" si="3"/>
        <v>1024935.748</v>
      </c>
      <c r="N215" s="13">
        <v>5166404</v>
      </c>
      <c r="O215" s="14">
        <v>129</v>
      </c>
      <c r="P215" s="14">
        <v>61</v>
      </c>
      <c r="Q215" s="14">
        <v>55</v>
      </c>
      <c r="R215" s="14">
        <v>56</v>
      </c>
      <c r="S215" s="14">
        <v>42</v>
      </c>
      <c r="T215" s="14">
        <v>54</v>
      </c>
      <c r="U215" s="14">
        <v>62</v>
      </c>
      <c r="V215" s="14">
        <v>495</v>
      </c>
      <c r="W215" s="14">
        <v>44</v>
      </c>
      <c r="X215" s="14">
        <v>330</v>
      </c>
      <c r="Y215" s="14">
        <v>624</v>
      </c>
      <c r="Z215" s="14">
        <v>998</v>
      </c>
      <c r="AA215" s="15">
        <v>3.8068167847781252E-4</v>
      </c>
      <c r="AB215" s="16">
        <v>8.8633536992665466E-5</v>
      </c>
      <c r="AC215" s="15">
        <v>7.9295976754548749E-5</v>
      </c>
      <c r="AD215" s="15">
        <v>7.8205666286252355E-5</v>
      </c>
      <c r="AE215" s="15">
        <v>6.4618050259076371E-5</v>
      </c>
      <c r="AF215" s="15">
        <v>7.1840270342919563E-5</v>
      </c>
      <c r="AG215" s="15">
        <v>9.6469143760885385E-5</v>
      </c>
      <c r="AH215" s="15">
        <v>7.2150077197958955E-4</v>
      </c>
      <c r="AI215" s="15">
        <v>7.9667329991743493E-5</v>
      </c>
      <c r="AJ215" s="15">
        <v>6.0881865152780286E-4</v>
      </c>
      <c r="AK215" s="15">
        <v>1.9317111089260539E-4</v>
      </c>
    </row>
    <row r="216" spans="1:37" x14ac:dyDescent="0.2">
      <c r="A216" s="11" t="s">
        <v>226</v>
      </c>
      <c r="B216" s="11" t="s">
        <v>580</v>
      </c>
      <c r="C216" s="11">
        <v>2015</v>
      </c>
      <c r="D216" s="12">
        <v>332898.69199999998</v>
      </c>
      <c r="E216" s="12">
        <v>680407.14600000007</v>
      </c>
      <c r="F216" s="12">
        <v>682235.72900000017</v>
      </c>
      <c r="G216" s="12">
        <v>713599.71199999971</v>
      </c>
      <c r="H216" s="12">
        <v>642341.13599999994</v>
      </c>
      <c r="I216" s="12">
        <v>736804.21499999997</v>
      </c>
      <c r="J216" s="12">
        <v>658229.79</v>
      </c>
      <c r="K216" s="12">
        <v>704357.04099999997</v>
      </c>
      <c r="L216" s="12">
        <v>4113617.7279999997</v>
      </c>
      <c r="M216" s="12">
        <f t="shared" si="3"/>
        <v>1037255.733</v>
      </c>
      <c r="N216" s="13">
        <v>5152678</v>
      </c>
      <c r="O216" s="14">
        <v>109</v>
      </c>
      <c r="P216" s="14">
        <v>40</v>
      </c>
      <c r="Q216" s="14">
        <v>60</v>
      </c>
      <c r="R216" s="14">
        <v>51</v>
      </c>
      <c r="S216" s="14">
        <v>63</v>
      </c>
      <c r="T216" s="14">
        <v>42</v>
      </c>
      <c r="U216" s="14">
        <v>58</v>
      </c>
      <c r="V216" s="14">
        <v>633</v>
      </c>
      <c r="W216" s="14">
        <v>50</v>
      </c>
      <c r="X216" s="14">
        <v>314</v>
      </c>
      <c r="Y216" s="14">
        <v>742</v>
      </c>
      <c r="Z216" s="14">
        <v>1106</v>
      </c>
      <c r="AA216" s="15">
        <v>3.2742693984511061E-4</v>
      </c>
      <c r="AB216" s="16">
        <v>5.8788330244844309E-5</v>
      </c>
      <c r="AC216" s="15">
        <v>8.794614156011167E-5</v>
      </c>
      <c r="AD216" s="15">
        <v>7.1468638709316096E-5</v>
      </c>
      <c r="AE216" s="15">
        <v>9.8078725569897192E-5</v>
      </c>
      <c r="AF216" s="15">
        <v>5.7002931233231343E-5</v>
      </c>
      <c r="AG216" s="15">
        <v>8.8115124658821656E-5</v>
      </c>
      <c r="AH216" s="15">
        <v>8.9869194620573124E-4</v>
      </c>
      <c r="AI216" s="15">
        <v>7.6331837511956581E-5</v>
      </c>
      <c r="AJ216" s="15">
        <v>7.1534914331488199E-4</v>
      </c>
      <c r="AK216" s="15">
        <v>2.1464566580717831E-4</v>
      </c>
    </row>
    <row r="217" spans="1:37" x14ac:dyDescent="0.2">
      <c r="A217" s="11" t="s">
        <v>227</v>
      </c>
      <c r="B217" s="11" t="s">
        <v>580</v>
      </c>
      <c r="C217" s="11">
        <v>2016</v>
      </c>
      <c r="D217" s="12">
        <v>333261.73300000007</v>
      </c>
      <c r="E217" s="12">
        <v>686280.82900000014</v>
      </c>
      <c r="F217" s="12">
        <v>683388.95499999996</v>
      </c>
      <c r="G217" s="12">
        <v>715947.02999999968</v>
      </c>
      <c r="H217" s="12">
        <v>643762.9589999998</v>
      </c>
      <c r="I217" s="12">
        <v>724190.92999999993</v>
      </c>
      <c r="J217" s="12">
        <v>674338.50699999998</v>
      </c>
      <c r="K217" s="12">
        <v>733677.36399999971</v>
      </c>
      <c r="L217" s="12">
        <v>4127909.21</v>
      </c>
      <c r="M217" s="12">
        <f t="shared" si="3"/>
        <v>1066939.0969999998</v>
      </c>
      <c r="N217" s="13">
        <v>5195638</v>
      </c>
      <c r="O217" s="14">
        <v>89</v>
      </c>
      <c r="P217" s="14">
        <v>47</v>
      </c>
      <c r="Q217" s="14">
        <v>53</v>
      </c>
      <c r="R217" s="14">
        <v>61</v>
      </c>
      <c r="S217" s="14">
        <v>60</v>
      </c>
      <c r="T217" s="14">
        <v>68</v>
      </c>
      <c r="U217" s="14">
        <v>58</v>
      </c>
      <c r="V217" s="14">
        <v>465</v>
      </c>
      <c r="W217" s="14">
        <v>57</v>
      </c>
      <c r="X217" s="14">
        <v>347</v>
      </c>
      <c r="Y217" s="14">
        <v>554</v>
      </c>
      <c r="Z217" s="14">
        <v>958</v>
      </c>
      <c r="AA217" s="15">
        <v>2.6705736418888506E-4</v>
      </c>
      <c r="AB217" s="16">
        <v>6.8485083677020492E-5</v>
      </c>
      <c r="AC217" s="15">
        <v>7.7554662849357877E-5</v>
      </c>
      <c r="AD217" s="15">
        <v>8.5201833996015084E-5</v>
      </c>
      <c r="AE217" s="15">
        <v>9.3202007293495146E-5</v>
      </c>
      <c r="AF217" s="15">
        <v>9.3897889607648085E-5</v>
      </c>
      <c r="AG217" s="15">
        <v>8.6010215044711962E-5</v>
      </c>
      <c r="AH217" s="15">
        <v>6.3379357578217477E-4</v>
      </c>
      <c r="AI217" s="15">
        <v>8.4061926352299793E-5</v>
      </c>
      <c r="AJ217" s="15">
        <v>5.192423837103048E-4</v>
      </c>
      <c r="AK217" s="15">
        <v>1.8438544024814663E-4</v>
      </c>
    </row>
    <row r="218" spans="1:37" x14ac:dyDescent="0.2">
      <c r="A218" s="11" t="s">
        <v>228</v>
      </c>
      <c r="B218" s="11" t="s">
        <v>580</v>
      </c>
      <c r="C218" s="11">
        <v>2017</v>
      </c>
      <c r="D218" s="12">
        <v>316049</v>
      </c>
      <c r="E218" s="12">
        <v>650976</v>
      </c>
      <c r="F218" s="12">
        <v>639854</v>
      </c>
      <c r="G218" s="12">
        <v>684324</v>
      </c>
      <c r="H218" s="12">
        <v>616148</v>
      </c>
      <c r="I218" s="12">
        <v>671407</v>
      </c>
      <c r="J218" s="12">
        <v>646451</v>
      </c>
      <c r="K218" s="12">
        <v>702765</v>
      </c>
      <c r="L218" s="12">
        <v>3909160</v>
      </c>
      <c r="M218" s="12">
        <f t="shared" si="3"/>
        <v>1018814</v>
      </c>
      <c r="N218" s="13">
        <v>4927974</v>
      </c>
      <c r="O218" s="14">
        <v>134</v>
      </c>
      <c r="P218" s="14">
        <v>44</v>
      </c>
      <c r="Q218" s="14">
        <v>70</v>
      </c>
      <c r="R218" s="14">
        <v>33</v>
      </c>
      <c r="S218" s="14">
        <v>55</v>
      </c>
      <c r="T218" s="14">
        <v>47</v>
      </c>
      <c r="U218" s="14">
        <v>49</v>
      </c>
      <c r="V218" s="14">
        <v>578</v>
      </c>
      <c r="W218" s="14">
        <v>39</v>
      </c>
      <c r="X218" s="14">
        <v>298</v>
      </c>
      <c r="Y218" s="14">
        <v>712</v>
      </c>
      <c r="Z218" s="14">
        <v>1049</v>
      </c>
      <c r="AA218" s="15">
        <v>4.2398488841920081E-4</v>
      </c>
      <c r="AB218" s="16">
        <v>6.7590817480214321E-5</v>
      </c>
      <c r="AC218" s="15">
        <v>1.0939995686515986E-4</v>
      </c>
      <c r="AD218" s="15">
        <v>4.8222771669560032E-5</v>
      </c>
      <c r="AE218" s="15">
        <v>8.9264267675947981E-5</v>
      </c>
      <c r="AF218" s="15">
        <v>7.0002249008425585E-5</v>
      </c>
      <c r="AG218" s="15">
        <v>7.5798475058434439E-5</v>
      </c>
      <c r="AH218" s="15">
        <v>8.2246554680440826E-4</v>
      </c>
      <c r="AI218" s="15">
        <v>7.6231210797204517E-5</v>
      </c>
      <c r="AJ218" s="15">
        <v>6.988518021935309E-4</v>
      </c>
      <c r="AK218" s="15">
        <v>2.1286638281776648E-4</v>
      </c>
    </row>
    <row r="219" spans="1:37" x14ac:dyDescent="0.2">
      <c r="A219" s="11" t="s">
        <v>229</v>
      </c>
      <c r="B219" s="11" t="s">
        <v>581</v>
      </c>
      <c r="C219" s="11">
        <v>2009</v>
      </c>
      <c r="D219" s="12">
        <v>215338.05700000003</v>
      </c>
      <c r="E219" s="12">
        <v>416772.9219999999</v>
      </c>
      <c r="F219" s="12">
        <v>447296.75400000002</v>
      </c>
      <c r="G219" s="12">
        <v>381306.36799999996</v>
      </c>
      <c r="H219" s="12">
        <v>383759.94999999995</v>
      </c>
      <c r="I219" s="12">
        <v>403646.66700000007</v>
      </c>
      <c r="J219" s="12">
        <v>310222.7759999999</v>
      </c>
      <c r="K219" s="12">
        <v>365180.54400000005</v>
      </c>
      <c r="L219" s="12">
        <v>2343005.4369999999</v>
      </c>
      <c r="M219" s="12">
        <f t="shared" si="3"/>
        <v>580518.60100000002</v>
      </c>
      <c r="N219" s="13">
        <v>2922240</v>
      </c>
      <c r="O219" s="14">
        <v>123</v>
      </c>
      <c r="P219" s="14">
        <v>57</v>
      </c>
      <c r="Q219" s="14">
        <v>31</v>
      </c>
      <c r="R219" s="14">
        <v>46</v>
      </c>
      <c r="S219" s="14">
        <v>51</v>
      </c>
      <c r="T219" s="14">
        <v>58</v>
      </c>
      <c r="U219" s="14">
        <v>55</v>
      </c>
      <c r="V219" s="14">
        <v>448</v>
      </c>
      <c r="W219" s="14">
        <v>70</v>
      </c>
      <c r="X219" s="14">
        <v>298</v>
      </c>
      <c r="Y219" s="14">
        <v>571</v>
      </c>
      <c r="Z219" s="14">
        <v>939</v>
      </c>
      <c r="AA219" s="15">
        <v>5.7119490030505839E-4</v>
      </c>
      <c r="AB219" s="16">
        <v>1.36765123143005E-4</v>
      </c>
      <c r="AC219" s="15">
        <v>6.9305220131331418E-5</v>
      </c>
      <c r="AD219" s="15">
        <v>1.2063790133187601E-4</v>
      </c>
      <c r="AE219" s="15">
        <v>1.3289557703976147E-4</v>
      </c>
      <c r="AF219" s="15">
        <v>1.4369002581160912E-4</v>
      </c>
      <c r="AG219" s="15">
        <v>1.7729194712640963E-4</v>
      </c>
      <c r="AH219" s="15">
        <v>1.2267904393066459E-3</v>
      </c>
      <c r="AI219" s="15">
        <v>1.2718707148266854E-4</v>
      </c>
      <c r="AJ219" s="15">
        <v>9.8360327992315258E-4</v>
      </c>
      <c r="AK219" s="15">
        <v>3.2132884362680682E-4</v>
      </c>
    </row>
    <row r="220" spans="1:37" x14ac:dyDescent="0.2">
      <c r="A220" s="11" t="s">
        <v>230</v>
      </c>
      <c r="B220" s="11" t="s">
        <v>581</v>
      </c>
      <c r="C220" s="11">
        <v>2010</v>
      </c>
      <c r="D220" s="12">
        <v>199939.44999999995</v>
      </c>
      <c r="E220" s="12">
        <v>398252.33499999996</v>
      </c>
      <c r="F220" s="12">
        <v>424340.39299999998</v>
      </c>
      <c r="G220" s="12">
        <v>364378.14799999981</v>
      </c>
      <c r="H220" s="12">
        <v>369638.68599999993</v>
      </c>
      <c r="I220" s="12">
        <v>397130.7699999999</v>
      </c>
      <c r="J220" s="12">
        <v>315735.36099999992</v>
      </c>
      <c r="K220" s="12">
        <v>350795.66600000003</v>
      </c>
      <c r="L220" s="12">
        <v>2269475.6929999995</v>
      </c>
      <c r="M220" s="12">
        <f t="shared" si="3"/>
        <v>550735.11599999992</v>
      </c>
      <c r="N220" s="13">
        <v>2821136</v>
      </c>
      <c r="O220" s="14">
        <v>98</v>
      </c>
      <c r="P220" s="14">
        <v>62</v>
      </c>
      <c r="Q220" s="14">
        <v>34</v>
      </c>
      <c r="R220" s="14">
        <v>66</v>
      </c>
      <c r="S220" s="14">
        <v>67</v>
      </c>
      <c r="T220" s="14">
        <v>54</v>
      </c>
      <c r="U220" s="14">
        <v>63</v>
      </c>
      <c r="V220" s="14">
        <v>438</v>
      </c>
      <c r="W220" s="14">
        <v>58</v>
      </c>
      <c r="X220" s="14">
        <v>346</v>
      </c>
      <c r="Y220" s="14">
        <v>536</v>
      </c>
      <c r="Z220" s="14">
        <v>940</v>
      </c>
      <c r="AA220" s="15">
        <v>4.9014839242580706E-4</v>
      </c>
      <c r="AB220" s="16">
        <v>1.5568019205712883E-4</v>
      </c>
      <c r="AC220" s="15">
        <v>8.0124354317596158E-5</v>
      </c>
      <c r="AD220" s="15">
        <v>1.8113051060350644E-4</v>
      </c>
      <c r="AE220" s="15">
        <v>1.8125808400909642E-4</v>
      </c>
      <c r="AF220" s="15">
        <v>1.3597536146594738E-4</v>
      </c>
      <c r="AG220" s="15">
        <v>1.9953419154720531E-4</v>
      </c>
      <c r="AH220" s="15">
        <v>1.2485901122849105E-3</v>
      </c>
      <c r="AI220" s="15">
        <v>1.5245812108374059E-4</v>
      </c>
      <c r="AJ220" s="15">
        <v>9.7324464053241894E-4</v>
      </c>
      <c r="AK220" s="15">
        <v>3.3319910844425792E-4</v>
      </c>
    </row>
    <row r="221" spans="1:37" x14ac:dyDescent="0.2">
      <c r="A221" s="11" t="s">
        <v>231</v>
      </c>
      <c r="B221" s="11" t="s">
        <v>581</v>
      </c>
      <c r="C221" s="11">
        <v>2011</v>
      </c>
      <c r="D221" s="12">
        <v>194829.02499999999</v>
      </c>
      <c r="E221" s="12">
        <v>388394.73800000001</v>
      </c>
      <c r="F221" s="12">
        <v>401460.35999999993</v>
      </c>
      <c r="G221" s="12">
        <v>356345.69999999995</v>
      </c>
      <c r="H221" s="12">
        <v>358445.89900000003</v>
      </c>
      <c r="I221" s="12">
        <v>388306.57999999984</v>
      </c>
      <c r="J221" s="12">
        <v>317157.68600000005</v>
      </c>
      <c r="K221" s="12">
        <v>347002.89100000035</v>
      </c>
      <c r="L221" s="12">
        <v>2210110.963</v>
      </c>
      <c r="M221" s="12">
        <f t="shared" si="3"/>
        <v>541831.91600000032</v>
      </c>
      <c r="N221" s="13">
        <v>2752624</v>
      </c>
      <c r="O221" s="14">
        <v>117</v>
      </c>
      <c r="P221" s="14">
        <v>64</v>
      </c>
      <c r="Q221" s="14">
        <v>47</v>
      </c>
      <c r="R221" s="14">
        <v>50</v>
      </c>
      <c r="S221" s="14">
        <v>59</v>
      </c>
      <c r="T221" s="14">
        <v>54</v>
      </c>
      <c r="U221" s="14">
        <v>65</v>
      </c>
      <c r="V221" s="14">
        <v>486</v>
      </c>
      <c r="W221" s="14">
        <v>62</v>
      </c>
      <c r="X221" s="14">
        <v>339</v>
      </c>
      <c r="Y221" s="14">
        <v>603</v>
      </c>
      <c r="Z221" s="14">
        <v>1004</v>
      </c>
      <c r="AA221" s="15">
        <v>6.0052653858941199E-4</v>
      </c>
      <c r="AB221" s="16">
        <v>1.6478081121686051E-4</v>
      </c>
      <c r="AC221" s="15">
        <v>1.17072579718705E-4</v>
      </c>
      <c r="AD221" s="15">
        <v>1.4031318464064531E-4</v>
      </c>
      <c r="AE221" s="15">
        <v>1.6459945605347821E-4</v>
      </c>
      <c r="AF221" s="15">
        <v>1.3906537458108494E-4</v>
      </c>
      <c r="AG221" s="15">
        <v>2.0494537218940356E-4</v>
      </c>
      <c r="AH221" s="15">
        <v>1.400564700194384E-3</v>
      </c>
      <c r="AI221" s="15">
        <v>1.5338596372547835E-4</v>
      </c>
      <c r="AJ221" s="15">
        <v>1.1128912531612471E-3</v>
      </c>
      <c r="AK221" s="15">
        <v>3.6474287806834496E-4</v>
      </c>
    </row>
    <row r="222" spans="1:37" x14ac:dyDescent="0.2">
      <c r="A222" s="11" t="s">
        <v>232</v>
      </c>
      <c r="B222" s="11" t="s">
        <v>581</v>
      </c>
      <c r="C222" s="11">
        <v>2012</v>
      </c>
      <c r="D222" s="12">
        <v>195379.45999999985</v>
      </c>
      <c r="E222" s="12">
        <v>390067.65300000005</v>
      </c>
      <c r="F222" s="12">
        <v>412468.54600000009</v>
      </c>
      <c r="G222" s="12">
        <v>360477.31900000002</v>
      </c>
      <c r="H222" s="12">
        <v>353756.54000000015</v>
      </c>
      <c r="I222" s="12">
        <v>388065.89699999982</v>
      </c>
      <c r="J222" s="12">
        <v>328897.359</v>
      </c>
      <c r="K222" s="12">
        <v>358986.98299999989</v>
      </c>
      <c r="L222" s="12">
        <v>2233733.3140000002</v>
      </c>
      <c r="M222" s="12">
        <f t="shared" si="3"/>
        <v>554366.44299999974</v>
      </c>
      <c r="N222" s="13">
        <v>2787849</v>
      </c>
      <c r="O222" s="14">
        <v>92</v>
      </c>
      <c r="P222" s="14">
        <v>55</v>
      </c>
      <c r="Q222" s="14">
        <v>75</v>
      </c>
      <c r="R222" s="14">
        <v>59</v>
      </c>
      <c r="S222" s="14">
        <v>59</v>
      </c>
      <c r="T222" s="14">
        <v>46</v>
      </c>
      <c r="U222" s="14">
        <v>48</v>
      </c>
      <c r="V222" s="14">
        <v>448</v>
      </c>
      <c r="W222" s="14">
        <v>57</v>
      </c>
      <c r="X222" s="14">
        <v>342</v>
      </c>
      <c r="Y222" s="14">
        <v>540</v>
      </c>
      <c r="Z222" s="14">
        <v>939</v>
      </c>
      <c r="AA222" s="15">
        <v>4.7087856625256343E-4</v>
      </c>
      <c r="AB222" s="16">
        <v>1.4100118165912104E-4</v>
      </c>
      <c r="AC222" s="15">
        <v>1.8183204689746206E-4</v>
      </c>
      <c r="AD222" s="15">
        <v>1.6367187861824947E-4</v>
      </c>
      <c r="AE222" s="15">
        <v>1.6678136890416209E-4</v>
      </c>
      <c r="AF222" s="15">
        <v>1.1853656906110464E-4</v>
      </c>
      <c r="AG222" s="15">
        <v>1.4594218739226786E-4</v>
      </c>
      <c r="AH222" s="15">
        <v>1.2479561132165066E-3</v>
      </c>
      <c r="AI222" s="15">
        <v>1.5310690755091633E-4</v>
      </c>
      <c r="AJ222" s="15">
        <v>9.7408493392519473E-4</v>
      </c>
      <c r="AK222" s="15">
        <v>3.3681881622713423E-4</v>
      </c>
    </row>
    <row r="223" spans="1:37" x14ac:dyDescent="0.2">
      <c r="A223" s="11" t="s">
        <v>233</v>
      </c>
      <c r="B223" s="11" t="s">
        <v>581</v>
      </c>
      <c r="C223" s="11">
        <v>2013</v>
      </c>
      <c r="D223" s="12">
        <v>194963.78499999997</v>
      </c>
      <c r="E223" s="12">
        <v>393399.83199999982</v>
      </c>
      <c r="F223" s="12">
        <v>413405.25900000008</v>
      </c>
      <c r="G223" s="12">
        <v>366269.70699999994</v>
      </c>
      <c r="H223" s="12">
        <v>351704.45399999997</v>
      </c>
      <c r="I223" s="12">
        <v>384107.89599999989</v>
      </c>
      <c r="J223" s="12">
        <v>335586.49799999991</v>
      </c>
      <c r="K223" s="12">
        <v>368194.85700000002</v>
      </c>
      <c r="L223" s="12">
        <v>2244473.6459999997</v>
      </c>
      <c r="M223" s="12">
        <f t="shared" si="3"/>
        <v>563158.64199999999</v>
      </c>
      <c r="N223" s="13">
        <v>2808240</v>
      </c>
      <c r="O223" s="14">
        <v>107</v>
      </c>
      <c r="P223" s="14">
        <v>45</v>
      </c>
      <c r="Q223" s="14">
        <v>61</v>
      </c>
      <c r="R223" s="14">
        <v>69</v>
      </c>
      <c r="S223" s="14">
        <v>51</v>
      </c>
      <c r="T223" s="14">
        <v>57</v>
      </c>
      <c r="U223" s="14">
        <v>76</v>
      </c>
      <c r="V223" s="14">
        <v>593</v>
      </c>
      <c r="W223" s="14">
        <v>50</v>
      </c>
      <c r="X223" s="14">
        <v>359</v>
      </c>
      <c r="Y223" s="14">
        <v>700</v>
      </c>
      <c r="Z223" s="14">
        <v>1109</v>
      </c>
      <c r="AA223" s="15">
        <v>5.4881987441924153E-4</v>
      </c>
      <c r="AB223" s="16">
        <v>1.1438744081619237E-4</v>
      </c>
      <c r="AC223" s="15">
        <v>1.4755496857382742E-4</v>
      </c>
      <c r="AD223" s="15">
        <v>1.8838576786804815E-4</v>
      </c>
      <c r="AE223" s="15">
        <v>1.450081152512217E-4</v>
      </c>
      <c r="AF223" s="15">
        <v>1.4839580387069162E-4</v>
      </c>
      <c r="AG223" s="15">
        <v>2.2646918291688845E-4</v>
      </c>
      <c r="AH223" s="15">
        <v>1.6105602474507132E-3</v>
      </c>
      <c r="AI223" s="15">
        <v>1.5994841402561965E-4</v>
      </c>
      <c r="AJ223" s="15">
        <v>1.2429890048637484E-3</v>
      </c>
      <c r="AK223" s="15">
        <v>3.949092670142153E-4</v>
      </c>
    </row>
    <row r="224" spans="1:37" x14ac:dyDescent="0.2">
      <c r="A224" s="11" t="s">
        <v>234</v>
      </c>
      <c r="B224" s="11" t="s">
        <v>581</v>
      </c>
      <c r="C224" s="11">
        <v>2014</v>
      </c>
      <c r="D224" s="12">
        <v>179679.43800000002</v>
      </c>
      <c r="E224" s="12">
        <v>372766.31900000013</v>
      </c>
      <c r="F224" s="12">
        <v>383853.21099999989</v>
      </c>
      <c r="G224" s="12">
        <v>348531.09400000004</v>
      </c>
      <c r="H224" s="12">
        <v>335227.13199999998</v>
      </c>
      <c r="I224" s="12">
        <v>365431.32299999992</v>
      </c>
      <c r="J224" s="12">
        <v>329994.05700000003</v>
      </c>
      <c r="K224" s="12">
        <v>369023.79900000012</v>
      </c>
      <c r="L224" s="12">
        <v>2135803.1359999999</v>
      </c>
      <c r="M224" s="12">
        <f t="shared" si="3"/>
        <v>548703.2370000002</v>
      </c>
      <c r="N224" s="13">
        <v>2684587</v>
      </c>
      <c r="O224" s="14">
        <v>100</v>
      </c>
      <c r="P224" s="14">
        <v>69</v>
      </c>
      <c r="Q224" s="14">
        <v>56</v>
      </c>
      <c r="R224" s="14">
        <v>47</v>
      </c>
      <c r="S224" s="14">
        <v>55</v>
      </c>
      <c r="T224" s="14">
        <v>73</v>
      </c>
      <c r="U224" s="14">
        <v>107</v>
      </c>
      <c r="V224" s="14">
        <v>545</v>
      </c>
      <c r="W224" s="14">
        <v>63</v>
      </c>
      <c r="X224" s="14">
        <v>407</v>
      </c>
      <c r="Y224" s="14">
        <v>645</v>
      </c>
      <c r="Z224" s="14">
        <v>1115</v>
      </c>
      <c r="AA224" s="15">
        <v>5.5654670959066552E-4</v>
      </c>
      <c r="AB224" s="16">
        <v>1.8510256019133525E-4</v>
      </c>
      <c r="AC224" s="15">
        <v>1.45889101341919E-4</v>
      </c>
      <c r="AD224" s="15">
        <v>1.3485166979104594E-4</v>
      </c>
      <c r="AE224" s="15">
        <v>1.6406786548530327E-4</v>
      </c>
      <c r="AF224" s="15">
        <v>1.9976393758670767E-4</v>
      </c>
      <c r="AG224" s="15">
        <v>3.2424826365888158E-4</v>
      </c>
      <c r="AH224" s="15">
        <v>1.4768695175673475E-3</v>
      </c>
      <c r="AI224" s="15">
        <v>1.9056063414264038E-4</v>
      </c>
      <c r="AJ224" s="15">
        <v>1.1754988061060041E-3</v>
      </c>
      <c r="AK224" s="15">
        <v>4.1533390424672398E-4</v>
      </c>
    </row>
    <row r="225" spans="1:37" x14ac:dyDescent="0.2">
      <c r="A225" s="11" t="s">
        <v>235</v>
      </c>
      <c r="B225" s="11" t="s">
        <v>581</v>
      </c>
      <c r="C225" s="11">
        <v>2015</v>
      </c>
      <c r="D225" s="12">
        <v>181973.66300000009</v>
      </c>
      <c r="E225" s="12">
        <v>381640.33099999989</v>
      </c>
      <c r="F225" s="12">
        <v>399249.53300000023</v>
      </c>
      <c r="G225" s="12">
        <v>360517.95100000006</v>
      </c>
      <c r="H225" s="12">
        <v>342804.96499999991</v>
      </c>
      <c r="I225" s="12">
        <v>364860.47700000001</v>
      </c>
      <c r="J225" s="12">
        <v>338436.13099999994</v>
      </c>
      <c r="K225" s="12">
        <v>378589.55400000012</v>
      </c>
      <c r="L225" s="12">
        <v>2187509.3879999998</v>
      </c>
      <c r="M225" s="12">
        <f t="shared" si="3"/>
        <v>560563.21700000018</v>
      </c>
      <c r="N225" s="13">
        <v>2747550</v>
      </c>
      <c r="O225" s="14">
        <v>108</v>
      </c>
      <c r="P225" s="14">
        <v>57</v>
      </c>
      <c r="Q225" s="14">
        <v>47</v>
      </c>
      <c r="R225" s="14">
        <v>44</v>
      </c>
      <c r="S225" s="14">
        <v>48</v>
      </c>
      <c r="T225" s="14">
        <v>59</v>
      </c>
      <c r="U225" s="14">
        <v>75</v>
      </c>
      <c r="V225" s="14">
        <v>639</v>
      </c>
      <c r="W225" s="14">
        <v>55</v>
      </c>
      <c r="X225" s="14">
        <v>330</v>
      </c>
      <c r="Y225" s="14">
        <v>747</v>
      </c>
      <c r="Z225" s="14">
        <v>1132</v>
      </c>
      <c r="AA225" s="15">
        <v>5.9349247698552924E-4</v>
      </c>
      <c r="AB225" s="16">
        <v>1.4935528394141345E-4</v>
      </c>
      <c r="AC225" s="15">
        <v>1.1772086405921975E-4</v>
      </c>
      <c r="AD225" s="15">
        <v>1.2204662729817853E-4</v>
      </c>
      <c r="AE225" s="15">
        <v>1.4002130920128303E-4</v>
      </c>
      <c r="AF225" s="15">
        <v>1.6170564837583108E-4</v>
      </c>
      <c r="AG225" s="15">
        <v>2.2160754461526453E-4</v>
      </c>
      <c r="AH225" s="15">
        <v>1.6878437168924101E-3</v>
      </c>
      <c r="AI225" s="15">
        <v>1.5085649543278669E-4</v>
      </c>
      <c r="AJ225" s="15">
        <v>1.3325883278566951E-3</v>
      </c>
      <c r="AK225" s="15">
        <v>4.1200342122982292E-4</v>
      </c>
    </row>
    <row r="226" spans="1:37" x14ac:dyDescent="0.2">
      <c r="A226" s="11" t="s">
        <v>236</v>
      </c>
      <c r="B226" s="11" t="s">
        <v>581</v>
      </c>
      <c r="C226" s="11">
        <v>2016</v>
      </c>
      <c r="D226" s="12">
        <v>175449.29399999991</v>
      </c>
      <c r="E226" s="12">
        <v>378376.07700000011</v>
      </c>
      <c r="F226" s="12">
        <v>396193.58500000002</v>
      </c>
      <c r="G226" s="12">
        <v>358118.21399999998</v>
      </c>
      <c r="H226" s="12">
        <v>339535.08400000003</v>
      </c>
      <c r="I226" s="12">
        <v>357727.18900000001</v>
      </c>
      <c r="J226" s="12">
        <v>342098.53599999996</v>
      </c>
      <c r="K226" s="12">
        <v>387205.27600000013</v>
      </c>
      <c r="L226" s="12">
        <v>2172048.6850000001</v>
      </c>
      <c r="M226" s="12">
        <f t="shared" si="3"/>
        <v>562654.57000000007</v>
      </c>
      <c r="N226" s="13">
        <v>2734849</v>
      </c>
      <c r="O226" s="14">
        <v>131</v>
      </c>
      <c r="P226" s="14">
        <v>54</v>
      </c>
      <c r="Q226" s="14">
        <v>48</v>
      </c>
      <c r="R226" s="14">
        <v>62</v>
      </c>
      <c r="S226" s="14">
        <v>50</v>
      </c>
      <c r="T226" s="14">
        <v>63</v>
      </c>
      <c r="U226" s="14">
        <v>65</v>
      </c>
      <c r="V226" s="14">
        <v>620</v>
      </c>
      <c r="W226" s="14">
        <v>42</v>
      </c>
      <c r="X226" s="14">
        <v>342</v>
      </c>
      <c r="Y226" s="14">
        <v>751</v>
      </c>
      <c r="Z226" s="14">
        <v>1135</v>
      </c>
      <c r="AA226" s="15">
        <v>7.4665447214623771E-4</v>
      </c>
      <c r="AB226" s="16">
        <v>1.4271515373843254E-4</v>
      </c>
      <c r="AC226" s="15">
        <v>1.2115289549678094E-4</v>
      </c>
      <c r="AD226" s="15">
        <v>1.7312718978320383E-4</v>
      </c>
      <c r="AE226" s="15">
        <v>1.4726018710926495E-4</v>
      </c>
      <c r="AF226" s="15">
        <v>1.7611185824625703E-4</v>
      </c>
      <c r="AG226" s="15">
        <v>1.9000373623346932E-4</v>
      </c>
      <c r="AH226" s="15">
        <v>1.6012178511741141E-3</v>
      </c>
      <c r="AI226" s="15">
        <v>1.5745503420886719E-4</v>
      </c>
      <c r="AJ226" s="15">
        <v>1.3347443352321833E-3</v>
      </c>
      <c r="AK226" s="15">
        <v>4.1501377224117307E-4</v>
      </c>
    </row>
    <row r="227" spans="1:37" x14ac:dyDescent="0.2">
      <c r="A227" s="11" t="s">
        <v>237</v>
      </c>
      <c r="B227" s="11" t="s">
        <v>581</v>
      </c>
      <c r="C227" s="11">
        <v>2017</v>
      </c>
      <c r="D227" s="12">
        <v>149621</v>
      </c>
      <c r="E227" s="12">
        <v>323328</v>
      </c>
      <c r="F227" s="12">
        <v>337176</v>
      </c>
      <c r="G227" s="12">
        <v>307945</v>
      </c>
      <c r="H227" s="12">
        <v>293831</v>
      </c>
      <c r="I227" s="12">
        <v>307324</v>
      </c>
      <c r="J227" s="12">
        <v>300392</v>
      </c>
      <c r="K227" s="12">
        <v>347215</v>
      </c>
      <c r="L227" s="12">
        <v>1869996</v>
      </c>
      <c r="M227" s="12">
        <f t="shared" si="3"/>
        <v>496836</v>
      </c>
      <c r="N227" s="13">
        <v>2366832</v>
      </c>
      <c r="O227" s="14">
        <v>101</v>
      </c>
      <c r="P227" s="14">
        <v>50</v>
      </c>
      <c r="Q227" s="14">
        <v>46</v>
      </c>
      <c r="R227" s="14">
        <v>66</v>
      </c>
      <c r="S227" s="14">
        <v>58</v>
      </c>
      <c r="T227" s="14">
        <v>35</v>
      </c>
      <c r="U227" s="14">
        <v>86</v>
      </c>
      <c r="V227" s="14">
        <v>586</v>
      </c>
      <c r="W227" s="14">
        <v>79</v>
      </c>
      <c r="X227" s="14">
        <v>341</v>
      </c>
      <c r="Y227" s="14">
        <v>687</v>
      </c>
      <c r="Z227" s="14">
        <v>1107</v>
      </c>
      <c r="AA227" s="15">
        <v>6.7503893170076394E-4</v>
      </c>
      <c r="AB227" s="16">
        <v>1.5464172604908946E-4</v>
      </c>
      <c r="AC227" s="15">
        <v>1.3642726647210951E-4</v>
      </c>
      <c r="AD227" s="15">
        <v>2.1432398642614754E-4</v>
      </c>
      <c r="AE227" s="15">
        <v>1.9739237861219545E-4</v>
      </c>
      <c r="AF227" s="15">
        <v>1.1388632192734703E-4</v>
      </c>
      <c r="AG227" s="15">
        <v>2.8629257769847397E-4</v>
      </c>
      <c r="AH227" s="15">
        <v>1.687715104474173E-3</v>
      </c>
      <c r="AI227" s="15">
        <v>1.8235333123707217E-4</v>
      </c>
      <c r="AJ227" s="15">
        <v>1.3827500422674685E-3</v>
      </c>
      <c r="AK227" s="15">
        <v>4.6771380478208844E-4</v>
      </c>
    </row>
    <row r="228" spans="1:37" x14ac:dyDescent="0.2">
      <c r="A228" s="11" t="s">
        <v>238</v>
      </c>
      <c r="B228" s="11" t="s">
        <v>582</v>
      </c>
      <c r="C228" s="11">
        <v>2009</v>
      </c>
      <c r="D228" s="12">
        <v>387831.1779999999</v>
      </c>
      <c r="E228" s="12">
        <v>765931.51899999997</v>
      </c>
      <c r="F228" s="12">
        <v>823917.65599999996</v>
      </c>
      <c r="G228" s="12">
        <v>743732.13800000004</v>
      </c>
      <c r="H228" s="12">
        <v>785589.5950000002</v>
      </c>
      <c r="I228" s="12">
        <v>855733.82600000047</v>
      </c>
      <c r="J228" s="12">
        <v>643494.84899999993</v>
      </c>
      <c r="K228" s="12">
        <v>777185.89800000004</v>
      </c>
      <c r="L228" s="12">
        <v>4618399.5830000006</v>
      </c>
      <c r="M228" s="12">
        <f t="shared" si="3"/>
        <v>1165017.0759999999</v>
      </c>
      <c r="N228" s="13">
        <v>5784755</v>
      </c>
      <c r="O228" s="14">
        <v>104</v>
      </c>
      <c r="P228" s="14">
        <v>50</v>
      </c>
      <c r="Q228" s="14">
        <v>69</v>
      </c>
      <c r="R228" s="14">
        <v>45</v>
      </c>
      <c r="S228" s="14">
        <v>58</v>
      </c>
      <c r="T228" s="14">
        <v>65</v>
      </c>
      <c r="U228" s="14">
        <v>92</v>
      </c>
      <c r="V228" s="14">
        <v>1120</v>
      </c>
      <c r="W228" s="14">
        <v>53</v>
      </c>
      <c r="X228" s="14">
        <v>379</v>
      </c>
      <c r="Y228" s="14">
        <v>1224</v>
      </c>
      <c r="Z228" s="14">
        <v>1656</v>
      </c>
      <c r="AA228" s="15">
        <v>2.6815791483375794E-4</v>
      </c>
      <c r="AB228" s="16">
        <v>6.5279987518048599E-5</v>
      </c>
      <c r="AC228" s="15">
        <v>8.3746233009479286E-5</v>
      </c>
      <c r="AD228" s="15">
        <v>6.0505654792612978E-5</v>
      </c>
      <c r="AE228" s="15">
        <v>7.3829898421707053E-5</v>
      </c>
      <c r="AF228" s="15">
        <v>7.5958198712130809E-5</v>
      </c>
      <c r="AG228" s="15">
        <v>1.4296928738896558E-4</v>
      </c>
      <c r="AH228" s="15">
        <v>1.4410966576750726E-3</v>
      </c>
      <c r="AI228" s="15">
        <v>8.2063059548825523E-5</v>
      </c>
      <c r="AJ228" s="15">
        <v>1.0506283772273224E-3</v>
      </c>
      <c r="AK228" s="15">
        <v>2.8626968644307319E-4</v>
      </c>
    </row>
    <row r="229" spans="1:37" x14ac:dyDescent="0.2">
      <c r="A229" s="11" t="s">
        <v>239</v>
      </c>
      <c r="B229" s="11" t="s">
        <v>582</v>
      </c>
      <c r="C229" s="11">
        <v>2010</v>
      </c>
      <c r="D229" s="12">
        <v>375261.67999999993</v>
      </c>
      <c r="E229" s="12">
        <v>763225.2919999999</v>
      </c>
      <c r="F229" s="12">
        <v>811646.90800000005</v>
      </c>
      <c r="G229" s="12">
        <v>730368.16999999993</v>
      </c>
      <c r="H229" s="12">
        <v>756350.48500000022</v>
      </c>
      <c r="I229" s="12">
        <v>852100.44200000004</v>
      </c>
      <c r="J229" s="12">
        <v>659324.88399999985</v>
      </c>
      <c r="K229" s="12">
        <v>786591.89399999997</v>
      </c>
      <c r="L229" s="12">
        <v>4573016.1809999999</v>
      </c>
      <c r="M229" s="12">
        <f t="shared" si="3"/>
        <v>1161853.574</v>
      </c>
      <c r="N229" s="13">
        <v>5733300</v>
      </c>
      <c r="O229" s="14">
        <v>91</v>
      </c>
      <c r="P229" s="14">
        <v>58</v>
      </c>
      <c r="Q229" s="14">
        <v>70</v>
      </c>
      <c r="R229" s="14">
        <v>56</v>
      </c>
      <c r="S229" s="14">
        <v>59</v>
      </c>
      <c r="T229" s="14">
        <v>52</v>
      </c>
      <c r="U229" s="14">
        <v>63</v>
      </c>
      <c r="V229" s="14">
        <v>998</v>
      </c>
      <c r="W229" s="14">
        <v>53</v>
      </c>
      <c r="X229" s="14">
        <v>358</v>
      </c>
      <c r="Y229" s="14">
        <v>1089</v>
      </c>
      <c r="Z229" s="14">
        <v>1500</v>
      </c>
      <c r="AA229" s="15">
        <v>2.4249744871365501E-4</v>
      </c>
      <c r="AB229" s="16">
        <v>7.5993288754901489E-5</v>
      </c>
      <c r="AC229" s="15">
        <v>8.624439927023044E-5</v>
      </c>
      <c r="AD229" s="15">
        <v>7.6673658984892522E-5</v>
      </c>
      <c r="AE229" s="15">
        <v>7.8006164033860549E-5</v>
      </c>
      <c r="AF229" s="15">
        <v>6.1025669553636959E-5</v>
      </c>
      <c r="AG229" s="15">
        <v>9.5552286177628953E-5</v>
      </c>
      <c r="AH229" s="15">
        <v>1.2687646638779118E-3</v>
      </c>
      <c r="AI229" s="15">
        <v>7.8285312325685822E-5</v>
      </c>
      <c r="AJ229" s="15">
        <v>9.3729539106276398E-4</v>
      </c>
      <c r="AK229" s="15">
        <v>2.6162942807807021E-4</v>
      </c>
    </row>
    <row r="230" spans="1:37" x14ac:dyDescent="0.2">
      <c r="A230" s="11" t="s">
        <v>240</v>
      </c>
      <c r="B230" s="11" t="s">
        <v>582</v>
      </c>
      <c r="C230" s="11">
        <v>2011</v>
      </c>
      <c r="D230" s="12">
        <v>374261.94099999982</v>
      </c>
      <c r="E230" s="12">
        <v>758149.55799999996</v>
      </c>
      <c r="F230" s="12">
        <v>814624.70699999994</v>
      </c>
      <c r="G230" s="12">
        <v>746204.31500000029</v>
      </c>
      <c r="H230" s="12">
        <v>739678.80199999991</v>
      </c>
      <c r="I230" s="12">
        <v>850235.80400000012</v>
      </c>
      <c r="J230" s="12">
        <v>679047.20999999985</v>
      </c>
      <c r="K230" s="12">
        <v>787256.85999999975</v>
      </c>
      <c r="L230" s="12">
        <v>4587940.3959999997</v>
      </c>
      <c r="M230" s="12">
        <f t="shared" si="3"/>
        <v>1161518.8009999995</v>
      </c>
      <c r="N230" s="13">
        <v>5750826</v>
      </c>
      <c r="O230" s="14">
        <v>110</v>
      </c>
      <c r="P230" s="14">
        <v>49</v>
      </c>
      <c r="Q230" s="14">
        <v>65</v>
      </c>
      <c r="R230" s="14">
        <v>49</v>
      </c>
      <c r="S230" s="14">
        <v>30</v>
      </c>
      <c r="T230" s="14">
        <v>45</v>
      </c>
      <c r="U230" s="14">
        <v>70</v>
      </c>
      <c r="V230" s="14">
        <v>1010</v>
      </c>
      <c r="W230" s="14">
        <v>61</v>
      </c>
      <c r="X230" s="14">
        <v>308</v>
      </c>
      <c r="Y230" s="14">
        <v>1120</v>
      </c>
      <c r="Z230" s="14">
        <v>1489</v>
      </c>
      <c r="AA230" s="15">
        <v>2.9391179799390836E-4</v>
      </c>
      <c r="AB230" s="16">
        <v>6.4631047374428462E-5</v>
      </c>
      <c r="AC230" s="15">
        <v>7.9791343721176883E-5</v>
      </c>
      <c r="AD230" s="15">
        <v>6.5665661555441398E-5</v>
      </c>
      <c r="AE230" s="15">
        <v>4.0558144858124519E-5</v>
      </c>
      <c r="AF230" s="15">
        <v>5.2926493789480538E-5</v>
      </c>
      <c r="AG230" s="15">
        <v>1.0308561609435081E-4</v>
      </c>
      <c r="AH230" s="15">
        <v>1.2829357879460082E-3</v>
      </c>
      <c r="AI230" s="15">
        <v>6.7132519914280079E-5</v>
      </c>
      <c r="AJ230" s="15">
        <v>9.6425473185259307E-4</v>
      </c>
      <c r="AK230" s="15">
        <v>2.589193274148792E-4</v>
      </c>
    </row>
    <row r="231" spans="1:37" x14ac:dyDescent="0.2">
      <c r="A231" s="11" t="s">
        <v>241</v>
      </c>
      <c r="B231" s="11" t="s">
        <v>582</v>
      </c>
      <c r="C231" s="11">
        <v>2012</v>
      </c>
      <c r="D231" s="12">
        <v>373549.68699999986</v>
      </c>
      <c r="E231" s="12">
        <v>760022.46999999962</v>
      </c>
      <c r="F231" s="12">
        <v>808175.02299999993</v>
      </c>
      <c r="G231" s="12">
        <v>753717.73399999994</v>
      </c>
      <c r="H231" s="12">
        <v>727506.81599999988</v>
      </c>
      <c r="I231" s="12">
        <v>845374.69299999962</v>
      </c>
      <c r="J231" s="12">
        <v>698495.49599999993</v>
      </c>
      <c r="K231" s="12">
        <v>804906.40199999989</v>
      </c>
      <c r="L231" s="12">
        <v>4593292.2319999989</v>
      </c>
      <c r="M231" s="12">
        <f t="shared" si="3"/>
        <v>1178456.0889999997</v>
      </c>
      <c r="N231" s="13">
        <v>5772855</v>
      </c>
      <c r="O231" s="14">
        <v>123</v>
      </c>
      <c r="P231" s="14">
        <v>59</v>
      </c>
      <c r="Q231" s="14">
        <v>65</v>
      </c>
      <c r="R231" s="14">
        <v>51</v>
      </c>
      <c r="S231" s="14">
        <v>53</v>
      </c>
      <c r="T231" s="14">
        <v>78</v>
      </c>
      <c r="U231" s="14">
        <v>102</v>
      </c>
      <c r="V231" s="14">
        <v>1037</v>
      </c>
      <c r="W231" s="14">
        <v>55</v>
      </c>
      <c r="X231" s="14">
        <v>408</v>
      </c>
      <c r="Y231" s="14">
        <v>1160</v>
      </c>
      <c r="Z231" s="14">
        <v>1623</v>
      </c>
      <c r="AA231" s="15">
        <v>3.292734655671122E-4</v>
      </c>
      <c r="AB231" s="16">
        <v>7.7629283776307342E-5</v>
      </c>
      <c r="AC231" s="15">
        <v>8.0428122807749779E-5</v>
      </c>
      <c r="AD231" s="15">
        <v>6.7664588080396698E-5</v>
      </c>
      <c r="AE231" s="15">
        <v>7.2851551125536129E-5</v>
      </c>
      <c r="AF231" s="15">
        <v>9.2266779034039562E-5</v>
      </c>
      <c r="AG231" s="15">
        <v>1.4602814274982813E-4</v>
      </c>
      <c r="AH231" s="15">
        <v>1.2883485550907571E-3</v>
      </c>
      <c r="AI231" s="15">
        <v>8.8825177975308079E-5</v>
      </c>
      <c r="AJ231" s="15">
        <v>9.8433875545107428E-4</v>
      </c>
      <c r="AK231" s="15">
        <v>2.8114338572508748E-4</v>
      </c>
    </row>
    <row r="232" spans="1:37" x14ac:dyDescent="0.2">
      <c r="A232" s="11" t="s">
        <v>242</v>
      </c>
      <c r="B232" s="11" t="s">
        <v>582</v>
      </c>
      <c r="C232" s="11">
        <v>2013</v>
      </c>
      <c r="D232" s="12">
        <v>353791.23699999996</v>
      </c>
      <c r="E232" s="12">
        <v>728921.28500000015</v>
      </c>
      <c r="F232" s="12">
        <v>775389.61400000006</v>
      </c>
      <c r="G232" s="12">
        <v>735682.34700000007</v>
      </c>
      <c r="H232" s="12">
        <v>690184.54099999997</v>
      </c>
      <c r="I232" s="12">
        <v>806044.48499999999</v>
      </c>
      <c r="J232" s="12">
        <v>686515.04299999971</v>
      </c>
      <c r="K232" s="12">
        <v>783191.95</v>
      </c>
      <c r="L232" s="12">
        <v>4422737.3150000004</v>
      </c>
      <c r="M232" s="12">
        <f t="shared" si="3"/>
        <v>1136983.1869999999</v>
      </c>
      <c r="N232" s="13">
        <v>5560104</v>
      </c>
      <c r="O232" s="14">
        <v>125</v>
      </c>
      <c r="P232" s="14">
        <v>73</v>
      </c>
      <c r="Q232" s="14">
        <v>51</v>
      </c>
      <c r="R232" s="14">
        <v>49</v>
      </c>
      <c r="S232" s="14">
        <v>46</v>
      </c>
      <c r="T232" s="14">
        <v>53</v>
      </c>
      <c r="U232" s="14">
        <v>82</v>
      </c>
      <c r="V232" s="14">
        <v>1133</v>
      </c>
      <c r="W232" s="14">
        <v>40</v>
      </c>
      <c r="X232" s="14">
        <v>354</v>
      </c>
      <c r="Y232" s="14">
        <v>1258</v>
      </c>
      <c r="Z232" s="14">
        <v>1652</v>
      </c>
      <c r="AA232" s="15">
        <v>3.5331570408568379E-4</v>
      </c>
      <c r="AB232" s="16">
        <v>1.0014798785852438E-4</v>
      </c>
      <c r="AC232" s="15">
        <v>6.5773385507327675E-5</v>
      </c>
      <c r="AD232" s="15">
        <v>6.6604833186244703E-5</v>
      </c>
      <c r="AE232" s="15">
        <v>6.6648841385741789E-5</v>
      </c>
      <c r="AF232" s="15">
        <v>6.5753194750783512E-5</v>
      </c>
      <c r="AG232" s="15">
        <v>1.1944385026389004E-4</v>
      </c>
      <c r="AH232" s="15">
        <v>1.4466440825904813E-3</v>
      </c>
      <c r="AI232" s="15">
        <v>8.0040928227725856E-5</v>
      </c>
      <c r="AJ232" s="15">
        <v>1.106436765630027E-3</v>
      </c>
      <c r="AK232" s="15">
        <v>2.9711674457887836E-4</v>
      </c>
    </row>
    <row r="233" spans="1:37" x14ac:dyDescent="0.2">
      <c r="A233" s="11" t="s">
        <v>243</v>
      </c>
      <c r="B233" s="11" t="s">
        <v>582</v>
      </c>
      <c r="C233" s="11">
        <v>2014</v>
      </c>
      <c r="D233" s="12">
        <v>364253.70500000013</v>
      </c>
      <c r="E233" s="12">
        <v>751848.13800000015</v>
      </c>
      <c r="F233" s="12">
        <v>798866.201</v>
      </c>
      <c r="G233" s="12">
        <v>764137.75400000019</v>
      </c>
      <c r="H233" s="12">
        <v>707771.87500000035</v>
      </c>
      <c r="I233" s="12">
        <v>819487.2139999998</v>
      </c>
      <c r="J233" s="12">
        <v>731425.98699999973</v>
      </c>
      <c r="K233" s="12">
        <v>834746.84700000018</v>
      </c>
      <c r="L233" s="12">
        <v>4573537.1689999998</v>
      </c>
      <c r="M233" s="12">
        <f t="shared" si="3"/>
        <v>1199000.5520000004</v>
      </c>
      <c r="N233" s="13">
        <v>5773588</v>
      </c>
      <c r="O233" s="14">
        <v>94</v>
      </c>
      <c r="P233" s="14">
        <v>78</v>
      </c>
      <c r="Q233" s="14">
        <v>64</v>
      </c>
      <c r="R233" s="14">
        <v>61</v>
      </c>
      <c r="S233" s="14">
        <v>74</v>
      </c>
      <c r="T233" s="14">
        <v>75</v>
      </c>
      <c r="U233" s="14">
        <v>94</v>
      </c>
      <c r="V233" s="14">
        <v>1094</v>
      </c>
      <c r="W233" s="14">
        <v>54</v>
      </c>
      <c r="X233" s="14">
        <v>446</v>
      </c>
      <c r="Y233" s="14">
        <v>1188</v>
      </c>
      <c r="Z233" s="14">
        <v>1688</v>
      </c>
      <c r="AA233" s="15">
        <v>2.5806189123045426E-4</v>
      </c>
      <c r="AB233" s="16">
        <v>1.0374435482076034E-4</v>
      </c>
      <c r="AC233" s="15">
        <v>8.0113540815578949E-5</v>
      </c>
      <c r="AD233" s="15">
        <v>7.9828538350167663E-5</v>
      </c>
      <c r="AE233" s="15">
        <v>1.0455346222962019E-4</v>
      </c>
      <c r="AF233" s="15">
        <v>9.1520646959111695E-5</v>
      </c>
      <c r="AG233" s="15">
        <v>1.2851607909851313E-4</v>
      </c>
      <c r="AH233" s="15">
        <v>1.3105769778367306E-3</v>
      </c>
      <c r="AI233" s="15">
        <v>9.7517519486458565E-5</v>
      </c>
      <c r="AJ233" s="15">
        <v>9.9082523191365438E-4</v>
      </c>
      <c r="AK233" s="15">
        <v>2.9236585637908353E-4</v>
      </c>
    </row>
    <row r="234" spans="1:37" x14ac:dyDescent="0.2">
      <c r="A234" s="11" t="s">
        <v>244</v>
      </c>
      <c r="B234" s="11" t="s">
        <v>582</v>
      </c>
      <c r="C234" s="11">
        <v>2015</v>
      </c>
      <c r="D234" s="12">
        <v>350015.489</v>
      </c>
      <c r="E234" s="12">
        <v>723141.27399999998</v>
      </c>
      <c r="F234" s="12">
        <v>771624.04200000002</v>
      </c>
      <c r="G234" s="12">
        <v>749220.27999999968</v>
      </c>
      <c r="H234" s="12">
        <v>683658.93199999991</v>
      </c>
      <c r="I234" s="12">
        <v>774389.66900000011</v>
      </c>
      <c r="J234" s="12">
        <v>715375.67200000037</v>
      </c>
      <c r="K234" s="12">
        <v>817059.43</v>
      </c>
      <c r="L234" s="12">
        <v>4417409.8690000009</v>
      </c>
      <c r="M234" s="12">
        <f t="shared" si="3"/>
        <v>1167074.919</v>
      </c>
      <c r="N234" s="13">
        <v>5583743</v>
      </c>
      <c r="O234" s="14">
        <v>123</v>
      </c>
      <c r="P234" s="14">
        <v>44</v>
      </c>
      <c r="Q234" s="14">
        <v>56</v>
      </c>
      <c r="R234" s="14">
        <v>68</v>
      </c>
      <c r="S234" s="14">
        <v>60</v>
      </c>
      <c r="T234" s="14">
        <v>46</v>
      </c>
      <c r="U234" s="14">
        <v>81</v>
      </c>
      <c r="V234" s="14">
        <v>1158</v>
      </c>
      <c r="W234" s="14">
        <v>42</v>
      </c>
      <c r="X234" s="14">
        <v>355</v>
      </c>
      <c r="Y234" s="14">
        <v>1281</v>
      </c>
      <c r="Z234" s="14">
        <v>1678</v>
      </c>
      <c r="AA234" s="15">
        <v>3.5141301989638523E-4</v>
      </c>
      <c r="AB234" s="16">
        <v>6.0845648813014651E-5</v>
      </c>
      <c r="AC234" s="15">
        <v>7.2574203176525693E-5</v>
      </c>
      <c r="AD234" s="15">
        <v>9.0761024247768663E-5</v>
      </c>
      <c r="AE234" s="15">
        <v>8.7763060192125162E-5</v>
      </c>
      <c r="AF234" s="15">
        <v>5.9401618902537288E-5</v>
      </c>
      <c r="AG234" s="15">
        <v>1.1322722196233696E-4</v>
      </c>
      <c r="AH234" s="15">
        <v>1.4172775657212595E-3</v>
      </c>
      <c r="AI234" s="15">
        <v>8.036383548904503E-5</v>
      </c>
      <c r="AJ234" s="15">
        <v>1.0976159106371817E-3</v>
      </c>
      <c r="AK234" s="15">
        <v>3.0051526368602566E-4</v>
      </c>
    </row>
    <row r="235" spans="1:37" x14ac:dyDescent="0.2">
      <c r="A235" s="11" t="s">
        <v>245</v>
      </c>
      <c r="B235" s="11" t="s">
        <v>582</v>
      </c>
      <c r="C235" s="11">
        <v>2016</v>
      </c>
      <c r="D235" s="12">
        <v>355932.80800000002</v>
      </c>
      <c r="E235" s="12">
        <v>744744.51299999992</v>
      </c>
      <c r="F235" s="12">
        <v>787866.58200000005</v>
      </c>
      <c r="G235" s="12">
        <v>767967.21999999986</v>
      </c>
      <c r="H235" s="12">
        <v>702267.55599999987</v>
      </c>
      <c r="I235" s="12">
        <v>784604.39199999999</v>
      </c>
      <c r="J235" s="12">
        <v>756558.7309999998</v>
      </c>
      <c r="K235" s="12">
        <v>877110.41500000004</v>
      </c>
      <c r="L235" s="12">
        <v>4544008.9939999999</v>
      </c>
      <c r="M235" s="12">
        <f t="shared" si="3"/>
        <v>1233043.223</v>
      </c>
      <c r="N235" s="13">
        <v>5777156</v>
      </c>
      <c r="O235" s="14">
        <v>113</v>
      </c>
      <c r="P235" s="14">
        <v>56</v>
      </c>
      <c r="Q235" s="14">
        <v>54</v>
      </c>
      <c r="R235" s="14">
        <v>52</v>
      </c>
      <c r="S235" s="14">
        <v>43</v>
      </c>
      <c r="T235" s="14">
        <v>34</v>
      </c>
      <c r="U235" s="14">
        <v>97</v>
      </c>
      <c r="V235" s="14">
        <v>956</v>
      </c>
      <c r="W235" s="14">
        <v>67</v>
      </c>
      <c r="X235" s="14">
        <v>336</v>
      </c>
      <c r="Y235" s="14">
        <v>1069</v>
      </c>
      <c r="Z235" s="14">
        <v>1472</v>
      </c>
      <c r="AA235" s="15">
        <v>3.1747565119088432E-4</v>
      </c>
      <c r="AB235" s="16">
        <v>7.5193571785335208E-5</v>
      </c>
      <c r="AC235" s="15">
        <v>6.8539523358029673E-5</v>
      </c>
      <c r="AD235" s="15">
        <v>6.7711223403519767E-5</v>
      </c>
      <c r="AE235" s="15">
        <v>6.1230224339169117E-5</v>
      </c>
      <c r="AF235" s="15">
        <v>4.3333940450335893E-5</v>
      </c>
      <c r="AG235" s="15">
        <v>1.2821212157817266E-4</v>
      </c>
      <c r="AH235" s="15">
        <v>1.0899425929174493E-3</v>
      </c>
      <c r="AI235" s="15">
        <v>7.3943515614441151E-5</v>
      </c>
      <c r="AJ235" s="15">
        <v>8.6696068723294054E-4</v>
      </c>
      <c r="AK235" s="15">
        <v>2.5479665080880626E-4</v>
      </c>
    </row>
    <row r="236" spans="1:37" x14ac:dyDescent="0.2">
      <c r="A236" s="11" t="s">
        <v>246</v>
      </c>
      <c r="B236" s="11" t="s">
        <v>582</v>
      </c>
      <c r="C236" s="11">
        <v>2017</v>
      </c>
      <c r="D236" s="12">
        <v>344037</v>
      </c>
      <c r="E236" s="12">
        <v>712752</v>
      </c>
      <c r="F236" s="12">
        <v>765866</v>
      </c>
      <c r="G236" s="12">
        <v>751285</v>
      </c>
      <c r="H236" s="12">
        <v>675450</v>
      </c>
      <c r="I236" s="12">
        <v>736575</v>
      </c>
      <c r="J236" s="12">
        <v>729676</v>
      </c>
      <c r="K236" s="12">
        <v>852935</v>
      </c>
      <c r="L236" s="12">
        <v>4371604</v>
      </c>
      <c r="M236" s="12">
        <f t="shared" si="3"/>
        <v>1196972</v>
      </c>
      <c r="N236" s="13">
        <v>5568576</v>
      </c>
      <c r="O236" s="14">
        <v>102</v>
      </c>
      <c r="P236" s="14">
        <v>53</v>
      </c>
      <c r="Q236" s="14">
        <v>51</v>
      </c>
      <c r="R236" s="14">
        <v>48</v>
      </c>
      <c r="S236" s="14">
        <v>61</v>
      </c>
      <c r="T236" s="14">
        <v>59</v>
      </c>
      <c r="U236" s="14">
        <v>71</v>
      </c>
      <c r="V236" s="14">
        <v>1115</v>
      </c>
      <c r="W236" s="14">
        <v>56</v>
      </c>
      <c r="X236" s="14">
        <v>343</v>
      </c>
      <c r="Y236" s="14">
        <v>1217</v>
      </c>
      <c r="Z236" s="14">
        <v>1616</v>
      </c>
      <c r="AA236" s="15">
        <v>2.9647973909782959E-4</v>
      </c>
      <c r="AB236" s="16">
        <v>7.435966507284441E-5</v>
      </c>
      <c r="AC236" s="15">
        <v>6.6591283592691146E-5</v>
      </c>
      <c r="AD236" s="15">
        <v>6.3890534218039759E-5</v>
      </c>
      <c r="AE236" s="15">
        <v>9.0310163594640609E-5</v>
      </c>
      <c r="AF236" s="15">
        <v>8.0100464989987441E-5</v>
      </c>
      <c r="AG236" s="15">
        <v>9.7303460714070355E-5</v>
      </c>
      <c r="AH236" s="15">
        <v>1.3072508456095715E-3</v>
      </c>
      <c r="AI236" s="15">
        <v>7.8460903595110632E-5</v>
      </c>
      <c r="AJ236" s="15">
        <v>1.0167322209709167E-3</v>
      </c>
      <c r="AK236" s="15">
        <v>2.9019986438184555E-4</v>
      </c>
    </row>
    <row r="237" spans="1:37" x14ac:dyDescent="0.2">
      <c r="A237" s="11" t="s">
        <v>247</v>
      </c>
      <c r="B237" s="11" t="s">
        <v>583</v>
      </c>
      <c r="C237" s="11">
        <v>2009</v>
      </c>
      <c r="D237" s="12">
        <v>58474.987000000023</v>
      </c>
      <c r="E237" s="12">
        <v>116668.70400000006</v>
      </c>
      <c r="F237" s="12">
        <v>142895.73000000001</v>
      </c>
      <c r="G237" s="12">
        <v>110958.31000000003</v>
      </c>
      <c r="H237" s="12">
        <v>114921.76400000002</v>
      </c>
      <c r="I237" s="12">
        <v>146303.829</v>
      </c>
      <c r="J237" s="12">
        <v>116524.79000000001</v>
      </c>
      <c r="K237" s="12">
        <v>131683.64099999997</v>
      </c>
      <c r="L237" s="12">
        <v>748273.12700000009</v>
      </c>
      <c r="M237" s="12">
        <f t="shared" si="3"/>
        <v>190158.628</v>
      </c>
      <c r="N237" s="13">
        <v>937916</v>
      </c>
      <c r="O237" s="14">
        <v>82</v>
      </c>
      <c r="P237" s="14">
        <v>48</v>
      </c>
      <c r="Q237" s="14">
        <v>47</v>
      </c>
      <c r="R237" s="14">
        <v>53</v>
      </c>
      <c r="S237" s="14">
        <v>56</v>
      </c>
      <c r="T237" s="14">
        <v>39</v>
      </c>
      <c r="U237" s="14">
        <v>56</v>
      </c>
      <c r="V237" s="14">
        <v>174</v>
      </c>
      <c r="W237" s="14">
        <v>72</v>
      </c>
      <c r="X237" s="14">
        <v>299</v>
      </c>
      <c r="Y237" s="14">
        <v>256</v>
      </c>
      <c r="Z237" s="14">
        <v>627</v>
      </c>
      <c r="AA237" s="15">
        <v>1.4023089906800659E-3</v>
      </c>
      <c r="AB237" s="16">
        <v>4.1142138683566742E-4</v>
      </c>
      <c r="AC237" s="15">
        <v>3.2891115780716467E-4</v>
      </c>
      <c r="AD237" s="15">
        <v>4.7765687851590376E-4</v>
      </c>
      <c r="AE237" s="15">
        <v>4.8728803014196672E-4</v>
      </c>
      <c r="AF237" s="15">
        <v>2.6656855303493118E-4</v>
      </c>
      <c r="AG237" s="15">
        <v>4.8058443186209556E-4</v>
      </c>
      <c r="AH237" s="15">
        <v>1.3213486404131248E-3</v>
      </c>
      <c r="AI237" s="15">
        <v>3.9958671401011032E-4</v>
      </c>
      <c r="AJ237" s="15">
        <v>1.3462444628071254E-3</v>
      </c>
      <c r="AK237" s="15">
        <v>6.6850336277449152E-4</v>
      </c>
    </row>
    <row r="238" spans="1:37" x14ac:dyDescent="0.2">
      <c r="A238" s="11" t="s">
        <v>248</v>
      </c>
      <c r="B238" s="11" t="s">
        <v>583</v>
      </c>
      <c r="C238" s="11">
        <v>2010</v>
      </c>
      <c r="D238" s="12">
        <v>57620.566999999995</v>
      </c>
      <c r="E238" s="12">
        <v>117520.73600000002</v>
      </c>
      <c r="F238" s="12">
        <v>133208.17300000004</v>
      </c>
      <c r="G238" s="12">
        <v>111918.81100000002</v>
      </c>
      <c r="H238" s="12">
        <v>113007.58199999997</v>
      </c>
      <c r="I238" s="12">
        <v>146682.57399999999</v>
      </c>
      <c r="J238" s="12">
        <v>124051.33700000006</v>
      </c>
      <c r="K238" s="12">
        <v>134086.67199999996</v>
      </c>
      <c r="L238" s="12">
        <v>746389.21300000011</v>
      </c>
      <c r="M238" s="12">
        <f t="shared" si="3"/>
        <v>191707.23899999994</v>
      </c>
      <c r="N238" s="13">
        <v>937821</v>
      </c>
      <c r="O238" s="14">
        <v>117</v>
      </c>
      <c r="P238" s="14">
        <v>55</v>
      </c>
      <c r="Q238" s="14">
        <v>61</v>
      </c>
      <c r="R238" s="14">
        <v>54</v>
      </c>
      <c r="S238" s="14">
        <v>52</v>
      </c>
      <c r="T238" s="14">
        <v>46</v>
      </c>
      <c r="U238" s="14">
        <v>57</v>
      </c>
      <c r="V238" s="14">
        <v>203</v>
      </c>
      <c r="W238" s="14">
        <v>67</v>
      </c>
      <c r="X238" s="14">
        <v>325</v>
      </c>
      <c r="Y238" s="14">
        <v>320</v>
      </c>
      <c r="Z238" s="14">
        <v>712</v>
      </c>
      <c r="AA238" s="15">
        <v>2.0305249686279553E-3</v>
      </c>
      <c r="AB238" s="16">
        <v>4.6800251489235051E-4</v>
      </c>
      <c r="AC238" s="15">
        <v>4.5792985990431668E-4</v>
      </c>
      <c r="AD238" s="15">
        <v>4.8249261690244363E-4</v>
      </c>
      <c r="AE238" s="15">
        <v>4.6014611656764777E-4</v>
      </c>
      <c r="AF238" s="15">
        <v>3.1360235061050949E-4</v>
      </c>
      <c r="AG238" s="15">
        <v>4.594871879534839E-4</v>
      </c>
      <c r="AH238" s="15">
        <v>1.5139461437300797E-3</v>
      </c>
      <c r="AI238" s="15">
        <v>4.3542965833296408E-4</v>
      </c>
      <c r="AJ238" s="15">
        <v>1.6692118757184757E-3</v>
      </c>
      <c r="AK238" s="15">
        <v>7.5920671428769454E-4</v>
      </c>
    </row>
    <row r="239" spans="1:37" x14ac:dyDescent="0.2">
      <c r="A239" s="11" t="s">
        <v>249</v>
      </c>
      <c r="B239" s="11" t="s">
        <v>583</v>
      </c>
      <c r="C239" s="11">
        <v>2011</v>
      </c>
      <c r="D239" s="12">
        <v>56386.385999999999</v>
      </c>
      <c r="E239" s="12">
        <v>113366.29199999999</v>
      </c>
      <c r="F239" s="12">
        <v>127750.25899999999</v>
      </c>
      <c r="G239" s="12">
        <v>113866.958</v>
      </c>
      <c r="H239" s="12">
        <v>108261.60699999997</v>
      </c>
      <c r="I239" s="12">
        <v>140230.05200000003</v>
      </c>
      <c r="J239" s="12">
        <v>125867.08500000002</v>
      </c>
      <c r="K239" s="12">
        <v>135259.59100000001</v>
      </c>
      <c r="L239" s="12">
        <v>729342.25300000003</v>
      </c>
      <c r="M239" s="12">
        <f t="shared" si="3"/>
        <v>191645.97700000001</v>
      </c>
      <c r="N239" s="13">
        <v>921330</v>
      </c>
      <c r="O239" s="14">
        <v>116</v>
      </c>
      <c r="P239" s="14">
        <v>57</v>
      </c>
      <c r="Q239" s="14">
        <v>39</v>
      </c>
      <c r="R239" s="14">
        <v>38</v>
      </c>
      <c r="S239" s="14">
        <v>50</v>
      </c>
      <c r="T239" s="14">
        <v>64</v>
      </c>
      <c r="U239" s="14">
        <v>54</v>
      </c>
      <c r="V239" s="14">
        <v>168</v>
      </c>
      <c r="W239" s="14">
        <v>56</v>
      </c>
      <c r="X239" s="14">
        <v>302</v>
      </c>
      <c r="Y239" s="14">
        <v>284</v>
      </c>
      <c r="Z239" s="14">
        <v>642</v>
      </c>
      <c r="AA239" s="15">
        <v>2.0572341699643601E-3</v>
      </c>
      <c r="AB239" s="16">
        <v>5.0279495778163057E-4</v>
      </c>
      <c r="AC239" s="15">
        <v>3.0528313840835346E-4</v>
      </c>
      <c r="AD239" s="15">
        <v>3.337227995499801E-4</v>
      </c>
      <c r="AE239" s="15">
        <v>4.6184424363846741E-4</v>
      </c>
      <c r="AF239" s="15">
        <v>4.5639289929094506E-4</v>
      </c>
      <c r="AG239" s="15">
        <v>4.290239978148377E-4</v>
      </c>
      <c r="AH239" s="15">
        <v>1.2420560993711713E-3</v>
      </c>
      <c r="AI239" s="15">
        <v>4.1407171839802896E-4</v>
      </c>
      <c r="AJ239" s="15">
        <v>1.4818990956434216E-3</v>
      </c>
      <c r="AK239" s="15">
        <v>6.9681872944547558E-4</v>
      </c>
    </row>
    <row r="240" spans="1:37" x14ac:dyDescent="0.2">
      <c r="A240" s="11" t="s">
        <v>250</v>
      </c>
      <c r="B240" s="11" t="s">
        <v>583</v>
      </c>
      <c r="C240" s="11">
        <v>2012</v>
      </c>
      <c r="D240" s="12">
        <v>55365.135999999977</v>
      </c>
      <c r="E240" s="12">
        <v>112706.39800000002</v>
      </c>
      <c r="F240" s="12">
        <v>125397.232</v>
      </c>
      <c r="G240" s="12">
        <v>113701.34800000004</v>
      </c>
      <c r="H240" s="12">
        <v>106347.51699999998</v>
      </c>
      <c r="I240" s="12">
        <v>136559.84100000004</v>
      </c>
      <c r="J240" s="12">
        <v>129245.26500000001</v>
      </c>
      <c r="K240" s="12">
        <v>137110.864</v>
      </c>
      <c r="L240" s="12">
        <v>723957.60100000014</v>
      </c>
      <c r="M240" s="12">
        <f t="shared" si="3"/>
        <v>192475.99999999997</v>
      </c>
      <c r="N240" s="13">
        <v>916291</v>
      </c>
      <c r="O240" s="14">
        <v>76</v>
      </c>
      <c r="P240" s="14">
        <v>50</v>
      </c>
      <c r="Q240" s="14">
        <v>46</v>
      </c>
      <c r="R240" s="14">
        <v>52</v>
      </c>
      <c r="S240" s="14">
        <v>61</v>
      </c>
      <c r="T240" s="14">
        <v>68</v>
      </c>
      <c r="U240" s="14">
        <v>49</v>
      </c>
      <c r="V240" s="14">
        <v>174</v>
      </c>
      <c r="W240" s="14">
        <v>42</v>
      </c>
      <c r="X240" s="14">
        <v>326</v>
      </c>
      <c r="Y240" s="14">
        <v>250</v>
      </c>
      <c r="Z240" s="14">
        <v>618</v>
      </c>
      <c r="AA240" s="15">
        <v>1.3727050178292714E-3</v>
      </c>
      <c r="AB240" s="16">
        <v>4.4363053817051269E-4</v>
      </c>
      <c r="AC240" s="15">
        <v>3.6683425356629878E-4</v>
      </c>
      <c r="AD240" s="15">
        <v>4.5733846532760528E-4</v>
      </c>
      <c r="AE240" s="15">
        <v>5.7359120100566158E-4</v>
      </c>
      <c r="AF240" s="15">
        <v>4.9795019899005288E-4</v>
      </c>
      <c r="AG240" s="15">
        <v>3.7912414044723414E-4</v>
      </c>
      <c r="AH240" s="15">
        <v>1.2690460472920657E-3</v>
      </c>
      <c r="AI240" s="15">
        <v>4.5030261378525111E-4</v>
      </c>
      <c r="AJ240" s="15">
        <v>1.2988632348968185E-3</v>
      </c>
      <c r="AK240" s="15">
        <v>6.7445822342465439E-4</v>
      </c>
    </row>
    <row r="241" spans="1:37" x14ac:dyDescent="0.2">
      <c r="A241" s="11" t="s">
        <v>251</v>
      </c>
      <c r="B241" s="11" t="s">
        <v>583</v>
      </c>
      <c r="C241" s="11">
        <v>2013</v>
      </c>
      <c r="D241" s="12">
        <v>54267.971999999994</v>
      </c>
      <c r="E241" s="12">
        <v>110013.65800000002</v>
      </c>
      <c r="F241" s="12">
        <v>122874.51000000002</v>
      </c>
      <c r="G241" s="12">
        <v>112764.58100000001</v>
      </c>
      <c r="H241" s="12">
        <v>101836.81600000002</v>
      </c>
      <c r="I241" s="12">
        <v>128437.09100000001</v>
      </c>
      <c r="J241" s="12">
        <v>127201.44799999997</v>
      </c>
      <c r="K241" s="12">
        <v>135565.01100000003</v>
      </c>
      <c r="L241" s="12">
        <v>703128.10400000005</v>
      </c>
      <c r="M241" s="12">
        <f t="shared" si="3"/>
        <v>189832.98300000001</v>
      </c>
      <c r="N241" s="13">
        <v>892590</v>
      </c>
      <c r="O241" s="14">
        <v>77</v>
      </c>
      <c r="P241" s="14">
        <v>54</v>
      </c>
      <c r="Q241" s="14">
        <v>50</v>
      </c>
      <c r="R241" s="14">
        <v>60</v>
      </c>
      <c r="S241" s="14">
        <v>36</v>
      </c>
      <c r="T241" s="14">
        <v>54</v>
      </c>
      <c r="U241" s="14">
        <v>46</v>
      </c>
      <c r="V241" s="14">
        <v>220</v>
      </c>
      <c r="W241" s="14">
        <v>53</v>
      </c>
      <c r="X241" s="14">
        <v>300</v>
      </c>
      <c r="Y241" s="14">
        <v>297</v>
      </c>
      <c r="Z241" s="14">
        <v>650</v>
      </c>
      <c r="AA241" s="15">
        <v>1.4188847889875084E-3</v>
      </c>
      <c r="AB241" s="16">
        <v>4.9084814541845332E-4</v>
      </c>
      <c r="AC241" s="15">
        <v>4.069192218955745E-4</v>
      </c>
      <c r="AD241" s="15">
        <v>5.3208196641106663E-4</v>
      </c>
      <c r="AE241" s="15">
        <v>3.5350673178941489E-4</v>
      </c>
      <c r="AF241" s="15">
        <v>4.2043929506313711E-4</v>
      </c>
      <c r="AG241" s="15">
        <v>3.6163110344467156E-4</v>
      </c>
      <c r="AH241" s="15">
        <v>1.6228376214272571E-3</v>
      </c>
      <c r="AI241" s="15">
        <v>4.2666478312179652E-4</v>
      </c>
      <c r="AJ241" s="15">
        <v>1.5645331770401563E-3</v>
      </c>
      <c r="AK241" s="15">
        <v>7.2821788279053097E-4</v>
      </c>
    </row>
    <row r="242" spans="1:37" x14ac:dyDescent="0.2">
      <c r="A242" s="11" t="s">
        <v>252</v>
      </c>
      <c r="B242" s="11" t="s">
        <v>583</v>
      </c>
      <c r="C242" s="11">
        <v>2014</v>
      </c>
      <c r="D242" s="12">
        <v>54287.481999999989</v>
      </c>
      <c r="E242" s="12">
        <v>109927.144</v>
      </c>
      <c r="F242" s="12">
        <v>122165.49799999998</v>
      </c>
      <c r="G242" s="12">
        <v>113828.54800000001</v>
      </c>
      <c r="H242" s="12">
        <v>101108.89599999999</v>
      </c>
      <c r="I242" s="12">
        <v>122110.87400000001</v>
      </c>
      <c r="J242" s="12">
        <v>126559.973</v>
      </c>
      <c r="K242" s="12">
        <v>136192.69900000002</v>
      </c>
      <c r="L242" s="12">
        <v>695700.93299999996</v>
      </c>
      <c r="M242" s="12">
        <f t="shared" si="3"/>
        <v>190480.18100000001</v>
      </c>
      <c r="N242" s="13">
        <v>886141</v>
      </c>
      <c r="O242" s="14">
        <v>98</v>
      </c>
      <c r="P242" s="14">
        <v>56</v>
      </c>
      <c r="Q242" s="14">
        <v>47</v>
      </c>
      <c r="R242" s="14">
        <v>43</v>
      </c>
      <c r="S242" s="14">
        <v>54</v>
      </c>
      <c r="T242" s="14">
        <v>43</v>
      </c>
      <c r="U242" s="14">
        <v>57</v>
      </c>
      <c r="V242" s="14">
        <v>197</v>
      </c>
      <c r="W242" s="14">
        <v>36</v>
      </c>
      <c r="X242" s="14">
        <v>300</v>
      </c>
      <c r="Y242" s="14">
        <v>295</v>
      </c>
      <c r="Z242" s="14">
        <v>631</v>
      </c>
      <c r="AA242" s="15">
        <v>1.8052043747396503E-3</v>
      </c>
      <c r="AB242" s="16">
        <v>5.0942831735899556E-4</v>
      </c>
      <c r="AC242" s="15">
        <v>3.847240077554467E-4</v>
      </c>
      <c r="AD242" s="15">
        <v>3.7776112192874494E-4</v>
      </c>
      <c r="AE242" s="15">
        <v>5.3407763447441863E-4</v>
      </c>
      <c r="AF242" s="15">
        <v>3.5213899132357368E-4</v>
      </c>
      <c r="AG242" s="15">
        <v>4.5037936283377685E-4</v>
      </c>
      <c r="AH242" s="15">
        <v>1.4464798880298273E-3</v>
      </c>
      <c r="AI242" s="15">
        <v>4.3121977529387618E-4</v>
      </c>
      <c r="AJ242" s="15">
        <v>1.5487175539800645E-3</v>
      </c>
      <c r="AK242" s="15">
        <v>7.1207629485601045E-4</v>
      </c>
    </row>
    <row r="243" spans="1:37" x14ac:dyDescent="0.2">
      <c r="A243" s="11" t="s">
        <v>253</v>
      </c>
      <c r="B243" s="11" t="s">
        <v>583</v>
      </c>
      <c r="C243" s="11">
        <v>2015</v>
      </c>
      <c r="D243" s="12">
        <v>56230.805000000022</v>
      </c>
      <c r="E243" s="12">
        <v>117167.942</v>
      </c>
      <c r="F243" s="12">
        <v>129693.02500000005</v>
      </c>
      <c r="G243" s="12">
        <v>120853.87100000001</v>
      </c>
      <c r="H243" s="12">
        <v>107961.031</v>
      </c>
      <c r="I243" s="12">
        <v>126742.46799999998</v>
      </c>
      <c r="J243" s="12">
        <v>138670.495</v>
      </c>
      <c r="K243" s="12">
        <v>153462.34000000003</v>
      </c>
      <c r="L243" s="12">
        <v>741088.83200000005</v>
      </c>
      <c r="M243" s="12">
        <f t="shared" si="3"/>
        <v>209693.14500000005</v>
      </c>
      <c r="N243" s="13">
        <v>950613</v>
      </c>
      <c r="O243" s="14">
        <v>115</v>
      </c>
      <c r="P243" s="14">
        <v>61</v>
      </c>
      <c r="Q243" s="14">
        <v>65</v>
      </c>
      <c r="R243" s="14">
        <v>72</v>
      </c>
      <c r="S243" s="14">
        <v>67</v>
      </c>
      <c r="T243" s="14">
        <v>55</v>
      </c>
      <c r="U243" s="14">
        <v>57</v>
      </c>
      <c r="V243" s="14">
        <v>157</v>
      </c>
      <c r="W243" s="14">
        <v>62</v>
      </c>
      <c r="X243" s="14">
        <v>377</v>
      </c>
      <c r="Y243" s="14">
        <v>272</v>
      </c>
      <c r="Z243" s="14">
        <v>711</v>
      </c>
      <c r="AA243" s="15">
        <v>2.0451423379053519E-3</v>
      </c>
      <c r="AB243" s="16">
        <v>5.206202222106112E-4</v>
      </c>
      <c r="AC243" s="15">
        <v>5.0118346765371522E-4</v>
      </c>
      <c r="AD243" s="15">
        <v>5.9576080934966484E-4</v>
      </c>
      <c r="AE243" s="15">
        <v>6.2059429573250373E-4</v>
      </c>
      <c r="AF243" s="15">
        <v>4.339508364315583E-4</v>
      </c>
      <c r="AG243" s="15">
        <v>4.1104634406908261E-4</v>
      </c>
      <c r="AH243" s="15">
        <v>1.0230523006491362E-3</v>
      </c>
      <c r="AI243" s="15">
        <v>5.0871094492488584E-4</v>
      </c>
      <c r="AJ243" s="15">
        <v>1.2971334852171727E-3</v>
      </c>
      <c r="AK243" s="15">
        <v>7.4793843551476788E-4</v>
      </c>
    </row>
    <row r="244" spans="1:37" x14ac:dyDescent="0.2">
      <c r="A244" s="11" t="s">
        <v>254</v>
      </c>
      <c r="B244" s="11" t="s">
        <v>583</v>
      </c>
      <c r="C244" s="11">
        <v>2016</v>
      </c>
      <c r="D244" s="12">
        <v>56921.297000000006</v>
      </c>
      <c r="E244" s="12">
        <v>117630.36900000001</v>
      </c>
      <c r="F244" s="12">
        <v>127548.40500000004</v>
      </c>
      <c r="G244" s="12">
        <v>121205.28099999996</v>
      </c>
      <c r="H244" s="12">
        <v>108519.667</v>
      </c>
      <c r="I244" s="12">
        <v>121893.21699999999</v>
      </c>
      <c r="J244" s="12">
        <v>136596.283</v>
      </c>
      <c r="K244" s="12">
        <v>155915.87800000003</v>
      </c>
      <c r="L244" s="12">
        <v>733393.22200000007</v>
      </c>
      <c r="M244" s="12">
        <f t="shared" si="3"/>
        <v>212837.17500000005</v>
      </c>
      <c r="N244" s="13">
        <v>946419</v>
      </c>
      <c r="O244" s="14">
        <v>96</v>
      </c>
      <c r="P244" s="14">
        <v>56</v>
      </c>
      <c r="Q244" s="14">
        <v>52</v>
      </c>
      <c r="R244" s="14">
        <v>38</v>
      </c>
      <c r="S244" s="14">
        <v>62</v>
      </c>
      <c r="T244" s="14">
        <v>58</v>
      </c>
      <c r="U244" s="14">
        <v>51</v>
      </c>
      <c r="V244" s="14">
        <v>180</v>
      </c>
      <c r="W244" s="14">
        <v>45</v>
      </c>
      <c r="X244" s="14">
        <v>317</v>
      </c>
      <c r="Y244" s="14">
        <v>276</v>
      </c>
      <c r="Z244" s="14">
        <v>638</v>
      </c>
      <c r="AA244" s="15">
        <v>1.6865392227446959E-3</v>
      </c>
      <c r="AB244" s="16">
        <v>4.7606753660697944E-4</v>
      </c>
      <c r="AC244" s="15">
        <v>4.0768835956827513E-4</v>
      </c>
      <c r="AD244" s="15">
        <v>3.1351769235203549E-4</v>
      </c>
      <c r="AE244" s="15">
        <v>5.7132501152993773E-4</v>
      </c>
      <c r="AF244" s="15">
        <v>4.7582631279638807E-4</v>
      </c>
      <c r="AG244" s="15">
        <v>3.7336301457046239E-4</v>
      </c>
      <c r="AH244" s="15">
        <v>1.1544686936887851E-3</v>
      </c>
      <c r="AI244" s="15">
        <v>4.3223742801375381E-4</v>
      </c>
      <c r="AJ244" s="15">
        <v>1.2967659432615564E-3</v>
      </c>
      <c r="AK244" s="15">
        <v>6.7412002506289496E-4</v>
      </c>
    </row>
    <row r="245" spans="1:37" x14ac:dyDescent="0.2">
      <c r="A245" s="11" t="s">
        <v>255</v>
      </c>
      <c r="B245" s="11" t="s">
        <v>583</v>
      </c>
      <c r="C245" s="11">
        <v>2017</v>
      </c>
      <c r="D245" s="12">
        <v>47734</v>
      </c>
      <c r="E245" s="12">
        <v>98768</v>
      </c>
      <c r="F245" s="12">
        <v>110443</v>
      </c>
      <c r="G245" s="12">
        <v>105652</v>
      </c>
      <c r="H245" s="12">
        <v>94620</v>
      </c>
      <c r="I245" s="12">
        <v>100337</v>
      </c>
      <c r="J245" s="12">
        <v>113613</v>
      </c>
      <c r="K245" s="12">
        <v>134545</v>
      </c>
      <c r="L245" s="12">
        <v>623433</v>
      </c>
      <c r="M245" s="12">
        <f t="shared" si="3"/>
        <v>182279</v>
      </c>
      <c r="N245" s="13">
        <v>805712</v>
      </c>
      <c r="O245" s="14">
        <v>88</v>
      </c>
      <c r="P245" s="14">
        <v>64</v>
      </c>
      <c r="Q245" s="14">
        <v>66</v>
      </c>
      <c r="R245" s="14">
        <v>41</v>
      </c>
      <c r="S245" s="14">
        <v>52</v>
      </c>
      <c r="T245" s="14">
        <v>32</v>
      </c>
      <c r="U245" s="14">
        <v>55</v>
      </c>
      <c r="V245" s="14">
        <v>181</v>
      </c>
      <c r="W245" s="14">
        <v>64</v>
      </c>
      <c r="X245" s="14">
        <v>310</v>
      </c>
      <c r="Y245" s="14">
        <v>269</v>
      </c>
      <c r="Z245" s="14">
        <v>643</v>
      </c>
      <c r="AA245" s="15">
        <v>1.8435496710939791E-3</v>
      </c>
      <c r="AB245" s="16">
        <v>6.4798315243803657E-4</v>
      </c>
      <c r="AC245" s="15">
        <v>5.9759332868538522E-4</v>
      </c>
      <c r="AD245" s="15">
        <v>3.8806648241396284E-4</v>
      </c>
      <c r="AE245" s="15">
        <v>5.49566687803847E-4</v>
      </c>
      <c r="AF245" s="15">
        <v>3.1892522200185376E-4</v>
      </c>
      <c r="AG245" s="15">
        <v>4.8409953086354555E-4</v>
      </c>
      <c r="AH245" s="15">
        <v>1.3452748151176186E-3</v>
      </c>
      <c r="AI245" s="15">
        <v>4.9724669691851413E-4</v>
      </c>
      <c r="AJ245" s="15">
        <v>1.4757596870731131E-3</v>
      </c>
      <c r="AK245" s="15">
        <v>7.9805190936711875E-4</v>
      </c>
    </row>
    <row r="246" spans="1:37" x14ac:dyDescent="0.2">
      <c r="A246" s="11" t="s">
        <v>256</v>
      </c>
      <c r="B246" s="11" t="s">
        <v>584</v>
      </c>
      <c r="C246" s="11">
        <v>2009</v>
      </c>
      <c r="D246" s="12">
        <v>128139.89600000001</v>
      </c>
      <c r="E246" s="12">
        <v>233802.81200000006</v>
      </c>
      <c r="F246" s="12">
        <v>267002.28299999994</v>
      </c>
      <c r="G246" s="12">
        <v>220174.52500000008</v>
      </c>
      <c r="H246" s="12">
        <v>224407.55099999995</v>
      </c>
      <c r="I246" s="12">
        <v>248826.77600000004</v>
      </c>
      <c r="J246" s="12">
        <v>183385.802</v>
      </c>
      <c r="K246" s="12">
        <v>231425.41899999994</v>
      </c>
      <c r="L246" s="12">
        <v>1377599.7490000001</v>
      </c>
      <c r="M246" s="12">
        <f t="shared" si="3"/>
        <v>359565.31499999994</v>
      </c>
      <c r="N246" s="13">
        <v>1736643</v>
      </c>
      <c r="O246" s="14">
        <v>98</v>
      </c>
      <c r="P246" s="14">
        <v>51</v>
      </c>
      <c r="Q246" s="14">
        <v>49</v>
      </c>
      <c r="R246" s="14">
        <v>53</v>
      </c>
      <c r="S246" s="14">
        <v>71</v>
      </c>
      <c r="T246" s="14">
        <v>53</v>
      </c>
      <c r="U246" s="14">
        <v>57</v>
      </c>
      <c r="V246" s="14">
        <v>233</v>
      </c>
      <c r="W246" s="14">
        <v>47</v>
      </c>
      <c r="X246" s="14">
        <v>334</v>
      </c>
      <c r="Y246" s="14">
        <v>331</v>
      </c>
      <c r="Z246" s="14">
        <v>712</v>
      </c>
      <c r="AA246" s="15">
        <v>7.6478913327664936E-4</v>
      </c>
      <c r="AB246" s="16">
        <v>2.1813253469338078E-4</v>
      </c>
      <c r="AC246" s="15">
        <v>1.8351903006012877E-4</v>
      </c>
      <c r="AD246" s="15">
        <v>2.4071813031048883E-4</v>
      </c>
      <c r="AE246" s="15">
        <v>3.1638864059436224E-4</v>
      </c>
      <c r="AF246" s="15">
        <v>2.1299958489997872E-4</v>
      </c>
      <c r="AG246" s="15">
        <v>3.1082013644654998E-4</v>
      </c>
      <c r="AH246" s="15">
        <v>1.0068038377409184E-3</v>
      </c>
      <c r="AI246" s="15">
        <v>2.4245068296684189E-4</v>
      </c>
      <c r="AJ246" s="15">
        <v>9.2055597743069312E-4</v>
      </c>
      <c r="AK246" s="15">
        <v>4.0998639328866096E-4</v>
      </c>
    </row>
    <row r="247" spans="1:37" x14ac:dyDescent="0.2">
      <c r="A247" s="11" t="s">
        <v>257</v>
      </c>
      <c r="B247" s="11" t="s">
        <v>584</v>
      </c>
      <c r="C247" s="11">
        <v>2010</v>
      </c>
      <c r="D247" s="12">
        <v>125435.88100000001</v>
      </c>
      <c r="E247" s="12">
        <v>237200.19099999993</v>
      </c>
      <c r="F247" s="12">
        <v>253352.88600000009</v>
      </c>
      <c r="G247" s="12">
        <v>228635.19799999997</v>
      </c>
      <c r="H247" s="12">
        <v>219223.98800000001</v>
      </c>
      <c r="I247" s="12">
        <v>249273.43800000005</v>
      </c>
      <c r="J247" s="12">
        <v>191811.85599999997</v>
      </c>
      <c r="K247" s="12">
        <v>231307.87799999997</v>
      </c>
      <c r="L247" s="12">
        <v>1379497.557</v>
      </c>
      <c r="M247" s="12">
        <f t="shared" si="3"/>
        <v>356743.75899999996</v>
      </c>
      <c r="N247" s="13">
        <v>1736701</v>
      </c>
      <c r="O247" s="14">
        <v>97</v>
      </c>
      <c r="P247" s="14">
        <v>56</v>
      </c>
      <c r="Q247" s="14">
        <v>64</v>
      </c>
      <c r="R247" s="14">
        <v>46</v>
      </c>
      <c r="S247" s="14">
        <v>63</v>
      </c>
      <c r="T247" s="14">
        <v>53</v>
      </c>
      <c r="U247" s="14">
        <v>40</v>
      </c>
      <c r="V247" s="14">
        <v>279</v>
      </c>
      <c r="W247" s="14">
        <v>62</v>
      </c>
      <c r="X247" s="14">
        <v>322</v>
      </c>
      <c r="Y247" s="14">
        <v>376</v>
      </c>
      <c r="Z247" s="14">
        <v>760</v>
      </c>
      <c r="AA247" s="15">
        <v>7.7330345373824894E-4</v>
      </c>
      <c r="AB247" s="16">
        <v>2.3608749960913824E-4</v>
      </c>
      <c r="AC247" s="15">
        <v>2.5261208194802241E-4</v>
      </c>
      <c r="AD247" s="15">
        <v>2.0119386867108714E-4</v>
      </c>
      <c r="AE247" s="15">
        <v>2.8737731018742345E-4</v>
      </c>
      <c r="AF247" s="15">
        <v>2.1261792040594388E-4</v>
      </c>
      <c r="AG247" s="15">
        <v>2.0853768288441987E-4</v>
      </c>
      <c r="AH247" s="15">
        <v>1.2061845986931757E-3</v>
      </c>
      <c r="AI247" s="15">
        <v>2.334183184059093E-4</v>
      </c>
      <c r="AJ247" s="15">
        <v>1.0539777936241347E-3</v>
      </c>
      <c r="AK247" s="15">
        <v>4.3761131017947246E-4</v>
      </c>
    </row>
    <row r="248" spans="1:37" x14ac:dyDescent="0.2">
      <c r="A248" s="11" t="s">
        <v>258</v>
      </c>
      <c r="B248" s="11" t="s">
        <v>584</v>
      </c>
      <c r="C248" s="11">
        <v>2011</v>
      </c>
      <c r="D248" s="12">
        <v>125020.61300000007</v>
      </c>
      <c r="E248" s="12">
        <v>237826.93899999995</v>
      </c>
      <c r="F248" s="12">
        <v>250140.05600000004</v>
      </c>
      <c r="G248" s="12">
        <v>232059.51599999997</v>
      </c>
      <c r="H248" s="12">
        <v>217825.53300000002</v>
      </c>
      <c r="I248" s="12">
        <v>247924.17600000004</v>
      </c>
      <c r="J248" s="12">
        <v>199085.35299999997</v>
      </c>
      <c r="K248" s="12">
        <v>230538.68000000011</v>
      </c>
      <c r="L248" s="12">
        <v>1384861.5729999999</v>
      </c>
      <c r="M248" s="12">
        <f t="shared" si="3"/>
        <v>355559.29300000018</v>
      </c>
      <c r="N248" s="13">
        <v>1738683</v>
      </c>
      <c r="O248" s="14">
        <v>104</v>
      </c>
      <c r="P248" s="14">
        <v>58</v>
      </c>
      <c r="Q248" s="14">
        <v>54</v>
      </c>
      <c r="R248" s="14">
        <v>41</v>
      </c>
      <c r="S248" s="14">
        <v>50</v>
      </c>
      <c r="T248" s="14">
        <v>35</v>
      </c>
      <c r="U248" s="14">
        <v>40</v>
      </c>
      <c r="V248" s="14">
        <v>277</v>
      </c>
      <c r="W248" s="14">
        <v>54</v>
      </c>
      <c r="X248" s="14">
        <v>278</v>
      </c>
      <c r="Y248" s="14">
        <v>381</v>
      </c>
      <c r="Z248" s="14">
        <v>713</v>
      </c>
      <c r="AA248" s="15">
        <v>8.3186282249311913E-4</v>
      </c>
      <c r="AB248" s="16">
        <v>2.4387481184375001E-4</v>
      </c>
      <c r="AC248" s="15">
        <v>2.1587905936984355E-4</v>
      </c>
      <c r="AD248" s="15">
        <v>1.7667881372294169E-4</v>
      </c>
      <c r="AE248" s="15">
        <v>2.2954150191382749E-4</v>
      </c>
      <c r="AF248" s="15">
        <v>1.4117219451805296E-4</v>
      </c>
      <c r="AG248" s="15">
        <v>2.0091884911292298E-4</v>
      </c>
      <c r="AH248" s="15">
        <v>1.2015337296110132E-3</v>
      </c>
      <c r="AI248" s="15">
        <v>2.0074208528854894E-4</v>
      </c>
      <c r="AJ248" s="15">
        <v>1.0715512363222068E-3</v>
      </c>
      <c r="AK248" s="15">
        <v>4.1008050346152806E-4</v>
      </c>
    </row>
    <row r="249" spans="1:37" x14ac:dyDescent="0.2">
      <c r="A249" s="11" t="s">
        <v>259</v>
      </c>
      <c r="B249" s="11" t="s">
        <v>584</v>
      </c>
      <c r="C249" s="11">
        <v>2012</v>
      </c>
      <c r="D249" s="12">
        <v>122417.12199999997</v>
      </c>
      <c r="E249" s="12">
        <v>233826.64900000003</v>
      </c>
      <c r="F249" s="12">
        <v>246188.45600000001</v>
      </c>
      <c r="G249" s="12">
        <v>232039.43300000002</v>
      </c>
      <c r="H249" s="12">
        <v>209578.40299999996</v>
      </c>
      <c r="I249" s="12">
        <v>237231.36900000006</v>
      </c>
      <c r="J249" s="12">
        <v>198054.78599999993</v>
      </c>
      <c r="K249" s="12">
        <v>225516.60699999984</v>
      </c>
      <c r="L249" s="12">
        <v>1356919.0959999999</v>
      </c>
      <c r="M249" s="12">
        <f t="shared" si="3"/>
        <v>347933.72899999982</v>
      </c>
      <c r="N249" s="13">
        <v>1704870</v>
      </c>
      <c r="O249" s="14">
        <v>117</v>
      </c>
      <c r="P249" s="14">
        <v>42</v>
      </c>
      <c r="Q249" s="14">
        <v>53</v>
      </c>
      <c r="R249" s="14">
        <v>63</v>
      </c>
      <c r="S249" s="14">
        <v>67</v>
      </c>
      <c r="T249" s="14">
        <v>52</v>
      </c>
      <c r="U249" s="14">
        <v>53</v>
      </c>
      <c r="V249" s="14">
        <v>283</v>
      </c>
      <c r="W249" s="14">
        <v>56</v>
      </c>
      <c r="X249" s="14">
        <v>330</v>
      </c>
      <c r="Y249" s="14">
        <v>400</v>
      </c>
      <c r="Z249" s="14">
        <v>786</v>
      </c>
      <c r="AA249" s="15">
        <v>9.5574865744679099E-4</v>
      </c>
      <c r="AB249" s="16">
        <v>1.7962024508164591E-4</v>
      </c>
      <c r="AC249" s="15">
        <v>2.1528223078014672E-4</v>
      </c>
      <c r="AD249" s="15">
        <v>2.7150557638192467E-4</v>
      </c>
      <c r="AE249" s="15">
        <v>3.1968942906774613E-4</v>
      </c>
      <c r="AF249" s="15">
        <v>2.1919529537428074E-4</v>
      </c>
      <c r="AG249" s="15">
        <v>2.6760272281428242E-4</v>
      </c>
      <c r="AH249" s="15">
        <v>1.2548964963808638E-3</v>
      </c>
      <c r="AI249" s="15">
        <v>2.4319799240263623E-4</v>
      </c>
      <c r="AJ249" s="15">
        <v>1.1496442185977324E-3</v>
      </c>
      <c r="AK249" s="15">
        <v>4.6103221946541378E-4</v>
      </c>
    </row>
    <row r="250" spans="1:37" x14ac:dyDescent="0.2">
      <c r="A250" s="11" t="s">
        <v>260</v>
      </c>
      <c r="B250" s="11" t="s">
        <v>584</v>
      </c>
      <c r="C250" s="11">
        <v>2013</v>
      </c>
      <c r="D250" s="12">
        <v>122878.86999999998</v>
      </c>
      <c r="E250" s="12">
        <v>238851.71399999998</v>
      </c>
      <c r="F250" s="12">
        <v>245850.78300000011</v>
      </c>
      <c r="G250" s="12">
        <v>237231.52099999998</v>
      </c>
      <c r="H250" s="12">
        <v>210748.73700000002</v>
      </c>
      <c r="I250" s="12">
        <v>236530.81399999998</v>
      </c>
      <c r="J250" s="12">
        <v>204689.31400000004</v>
      </c>
      <c r="K250" s="12">
        <v>228392.93999999997</v>
      </c>
      <c r="L250" s="12">
        <v>1373902.8830000001</v>
      </c>
      <c r="M250" s="12">
        <f t="shared" si="3"/>
        <v>351271.80999999994</v>
      </c>
      <c r="N250" s="13">
        <v>1725065</v>
      </c>
      <c r="O250" s="14">
        <v>110</v>
      </c>
      <c r="P250" s="14">
        <v>47</v>
      </c>
      <c r="Q250" s="14">
        <v>52</v>
      </c>
      <c r="R250" s="14">
        <v>58</v>
      </c>
      <c r="S250" s="14">
        <v>46</v>
      </c>
      <c r="T250" s="14">
        <v>51</v>
      </c>
      <c r="U250" s="14">
        <v>35</v>
      </c>
      <c r="V250" s="14">
        <v>319</v>
      </c>
      <c r="W250" s="14">
        <v>62</v>
      </c>
      <c r="X250" s="14">
        <v>289</v>
      </c>
      <c r="Y250" s="14">
        <v>429</v>
      </c>
      <c r="Z250" s="14">
        <v>780</v>
      </c>
      <c r="AA250" s="15">
        <v>8.9519052380608653E-4</v>
      </c>
      <c r="AB250" s="16">
        <v>1.9677480731831803E-4</v>
      </c>
      <c r="AC250" s="15">
        <v>2.1151041036139378E-4</v>
      </c>
      <c r="AD250" s="15">
        <v>2.4448690357635911E-4</v>
      </c>
      <c r="AE250" s="15">
        <v>2.1826939821708159E-4</v>
      </c>
      <c r="AF250" s="15">
        <v>2.1561672721423942E-4</v>
      </c>
      <c r="AG250" s="15">
        <v>1.7099085104169137E-4</v>
      </c>
      <c r="AH250" s="15">
        <v>1.3967156778138591E-3</v>
      </c>
      <c r="AI250" s="15">
        <v>2.1034965686144496E-4</v>
      </c>
      <c r="AJ250" s="15">
        <v>1.2212764810247657E-3</v>
      </c>
      <c r="AK250" s="15">
        <v>4.5215687524817905E-4</v>
      </c>
    </row>
    <row r="251" spans="1:37" x14ac:dyDescent="0.2">
      <c r="A251" s="11" t="s">
        <v>261</v>
      </c>
      <c r="B251" s="11" t="s">
        <v>584</v>
      </c>
      <c r="C251" s="11">
        <v>2014</v>
      </c>
      <c r="D251" s="12">
        <v>118147.92000000004</v>
      </c>
      <c r="E251" s="12">
        <v>231665.19099999993</v>
      </c>
      <c r="F251" s="12">
        <v>233436.23699999988</v>
      </c>
      <c r="G251" s="12">
        <v>229309.35000000003</v>
      </c>
      <c r="H251" s="12">
        <v>202510.62699999995</v>
      </c>
      <c r="I251" s="12">
        <v>224928.05500000005</v>
      </c>
      <c r="J251" s="12">
        <v>203256.45400000003</v>
      </c>
      <c r="K251" s="12">
        <v>227180.55</v>
      </c>
      <c r="L251" s="12">
        <v>1325105.9139999999</v>
      </c>
      <c r="M251" s="12">
        <f t="shared" si="3"/>
        <v>345328.47000000003</v>
      </c>
      <c r="N251" s="13">
        <v>1668040</v>
      </c>
      <c r="O251" s="14">
        <v>91</v>
      </c>
      <c r="P251" s="14">
        <v>50</v>
      </c>
      <c r="Q251" s="14">
        <v>73</v>
      </c>
      <c r="R251" s="14">
        <v>53</v>
      </c>
      <c r="S251" s="14">
        <v>61</v>
      </c>
      <c r="T251" s="14">
        <v>48</v>
      </c>
      <c r="U251" s="14">
        <v>56</v>
      </c>
      <c r="V251" s="14">
        <v>286</v>
      </c>
      <c r="W251" s="14">
        <v>58</v>
      </c>
      <c r="X251" s="14">
        <v>341</v>
      </c>
      <c r="Y251" s="14">
        <v>377</v>
      </c>
      <c r="Z251" s="14">
        <v>776</v>
      </c>
      <c r="AA251" s="15">
        <v>7.7022092305983859E-4</v>
      </c>
      <c r="AB251" s="16">
        <v>2.1582871291181597E-4</v>
      </c>
      <c r="AC251" s="15">
        <v>3.1271922876309916E-4</v>
      </c>
      <c r="AD251" s="15">
        <v>2.3112882226564242E-4</v>
      </c>
      <c r="AE251" s="15">
        <v>3.0121876023819733E-4</v>
      </c>
      <c r="AF251" s="15">
        <v>2.1340156967079979E-4</v>
      </c>
      <c r="AG251" s="15">
        <v>2.755140065564658E-4</v>
      </c>
      <c r="AH251" s="15">
        <v>1.258910588956669E-3</v>
      </c>
      <c r="AI251" s="15">
        <v>2.573379202351066E-4</v>
      </c>
      <c r="AJ251" s="15">
        <v>1.0917142163227953E-3</v>
      </c>
      <c r="AK251" s="15">
        <v>4.6521666147094796E-4</v>
      </c>
    </row>
    <row r="252" spans="1:37" x14ac:dyDescent="0.2">
      <c r="A252" s="11" t="s">
        <v>262</v>
      </c>
      <c r="B252" s="11" t="s">
        <v>584</v>
      </c>
      <c r="C252" s="11">
        <v>2015</v>
      </c>
      <c r="D252" s="12">
        <v>114444.20300000001</v>
      </c>
      <c r="E252" s="12">
        <v>227556.299</v>
      </c>
      <c r="F252" s="12">
        <v>236178.50999999998</v>
      </c>
      <c r="G252" s="12">
        <v>227386.77999999991</v>
      </c>
      <c r="H252" s="12">
        <v>201710.78599999996</v>
      </c>
      <c r="I252" s="12">
        <v>214982.74599999993</v>
      </c>
      <c r="J252" s="12">
        <v>201673.76599999997</v>
      </c>
      <c r="K252" s="12">
        <v>224954.77699999997</v>
      </c>
      <c r="L252" s="12">
        <v>1309488.8869999999</v>
      </c>
      <c r="M252" s="12">
        <f t="shared" si="3"/>
        <v>339398.98</v>
      </c>
      <c r="N252" s="13">
        <v>1649860</v>
      </c>
      <c r="O252" s="14">
        <v>105</v>
      </c>
      <c r="P252" s="14">
        <v>46</v>
      </c>
      <c r="Q252" s="14">
        <v>58</v>
      </c>
      <c r="R252" s="14">
        <v>44</v>
      </c>
      <c r="S252" s="14">
        <v>46</v>
      </c>
      <c r="T252" s="14">
        <v>46</v>
      </c>
      <c r="U252" s="14">
        <v>64</v>
      </c>
      <c r="V252" s="14">
        <v>346</v>
      </c>
      <c r="W252" s="14">
        <v>47</v>
      </c>
      <c r="X252" s="14">
        <v>304</v>
      </c>
      <c r="Y252" s="14">
        <v>451</v>
      </c>
      <c r="Z252" s="14">
        <v>802</v>
      </c>
      <c r="AA252" s="15">
        <v>9.1747766376598378E-4</v>
      </c>
      <c r="AB252" s="16">
        <v>2.0214777706505061E-4</v>
      </c>
      <c r="AC252" s="15">
        <v>2.455769578697063E-4</v>
      </c>
      <c r="AD252" s="15">
        <v>1.9350289405567034E-4</v>
      </c>
      <c r="AE252" s="15">
        <v>2.2804928240178495E-4</v>
      </c>
      <c r="AF252" s="15">
        <v>2.1397065976634243E-4</v>
      </c>
      <c r="AG252" s="15">
        <v>3.1734420033590293E-4</v>
      </c>
      <c r="AH252" s="15">
        <v>1.5380869195767291E-3</v>
      </c>
      <c r="AI252" s="15">
        <v>2.3215164559086483E-4</v>
      </c>
      <c r="AJ252" s="15">
        <v>1.3288195503710707E-3</v>
      </c>
      <c r="AK252" s="15">
        <v>4.8610185106615105E-4</v>
      </c>
    </row>
    <row r="253" spans="1:37" x14ac:dyDescent="0.2">
      <c r="A253" s="11" t="s">
        <v>263</v>
      </c>
      <c r="B253" s="11" t="s">
        <v>584</v>
      </c>
      <c r="C253" s="11">
        <v>2016</v>
      </c>
      <c r="D253" s="12">
        <v>125129.478</v>
      </c>
      <c r="E253" s="12">
        <v>250664.79100000003</v>
      </c>
      <c r="F253" s="12">
        <v>252837.74300000002</v>
      </c>
      <c r="G253" s="12">
        <v>244619.74499999994</v>
      </c>
      <c r="H253" s="12">
        <v>218746.30199999994</v>
      </c>
      <c r="I253" s="12">
        <v>227817.66300000003</v>
      </c>
      <c r="J253" s="12">
        <v>221953.682</v>
      </c>
      <c r="K253" s="12">
        <v>253300.77499999979</v>
      </c>
      <c r="L253" s="12">
        <v>1416639.926</v>
      </c>
      <c r="M253" s="12">
        <f t="shared" si="3"/>
        <v>378430.25299999979</v>
      </c>
      <c r="N253" s="13">
        <v>1795077</v>
      </c>
      <c r="O253" s="14">
        <v>121</v>
      </c>
      <c r="P253" s="14">
        <v>34</v>
      </c>
      <c r="Q253" s="14">
        <v>59</v>
      </c>
      <c r="R253" s="14">
        <v>44</v>
      </c>
      <c r="S253" s="14">
        <v>70</v>
      </c>
      <c r="T253" s="14">
        <v>68</v>
      </c>
      <c r="U253" s="14">
        <v>60</v>
      </c>
      <c r="V253" s="14">
        <v>288</v>
      </c>
      <c r="W253" s="14">
        <v>49</v>
      </c>
      <c r="X253" s="14">
        <v>335</v>
      </c>
      <c r="Y253" s="14">
        <v>409</v>
      </c>
      <c r="Z253" s="14">
        <v>793</v>
      </c>
      <c r="AA253" s="15">
        <v>9.6699835989086434E-4</v>
      </c>
      <c r="AB253" s="16">
        <v>1.3563931282235803E-4</v>
      </c>
      <c r="AC253" s="15">
        <v>2.333512366466584E-4</v>
      </c>
      <c r="AD253" s="15">
        <v>1.7987100755092363E-4</v>
      </c>
      <c r="AE253" s="15">
        <v>3.2000540973716677E-4</v>
      </c>
      <c r="AF253" s="15">
        <v>2.9848431901436891E-4</v>
      </c>
      <c r="AG253" s="15">
        <v>2.7032667112951973E-4</v>
      </c>
      <c r="AH253" s="15">
        <v>1.1369882306913599E-3</v>
      </c>
      <c r="AI253" s="15">
        <v>2.3647505188273228E-4</v>
      </c>
      <c r="AJ253" s="15">
        <v>1.0807803994465532E-3</v>
      </c>
      <c r="AK253" s="15">
        <v>4.4176377949246745E-4</v>
      </c>
    </row>
    <row r="254" spans="1:37" x14ac:dyDescent="0.2">
      <c r="A254" s="11" t="s">
        <v>264</v>
      </c>
      <c r="B254" s="11" t="s">
        <v>584</v>
      </c>
      <c r="C254" s="11">
        <v>2017</v>
      </c>
      <c r="D254" s="12">
        <v>119794</v>
      </c>
      <c r="E254" s="12">
        <v>239068</v>
      </c>
      <c r="F254" s="12">
        <v>241127</v>
      </c>
      <c r="G254" s="12">
        <v>235088</v>
      </c>
      <c r="H254" s="12">
        <v>209841</v>
      </c>
      <c r="I254" s="12">
        <v>210013</v>
      </c>
      <c r="J254" s="12">
        <v>209777</v>
      </c>
      <c r="K254" s="12">
        <v>240694</v>
      </c>
      <c r="L254" s="12">
        <v>1344914</v>
      </c>
      <c r="M254" s="12">
        <f t="shared" si="3"/>
        <v>360488</v>
      </c>
      <c r="N254" s="13">
        <v>1705402</v>
      </c>
      <c r="O254" s="14">
        <v>90</v>
      </c>
      <c r="P254" s="14">
        <v>55</v>
      </c>
      <c r="Q254" s="14">
        <v>62</v>
      </c>
      <c r="R254" s="14">
        <v>31</v>
      </c>
      <c r="S254" s="14">
        <v>59</v>
      </c>
      <c r="T254" s="14">
        <v>42</v>
      </c>
      <c r="U254" s="14">
        <v>62</v>
      </c>
      <c r="V254" s="14">
        <v>344</v>
      </c>
      <c r="W254" s="14">
        <v>45</v>
      </c>
      <c r="X254" s="14">
        <v>311</v>
      </c>
      <c r="Y254" s="14">
        <v>434</v>
      </c>
      <c r="Z254" s="14">
        <v>790</v>
      </c>
      <c r="AA254" s="15">
        <v>7.5128971400904886E-4</v>
      </c>
      <c r="AB254" s="16">
        <v>2.30060066591932E-4</v>
      </c>
      <c r="AC254" s="15">
        <v>2.5712591290067061E-4</v>
      </c>
      <c r="AD254" s="15">
        <v>1.3186551419043082E-4</v>
      </c>
      <c r="AE254" s="15">
        <v>2.8116526322310704E-4</v>
      </c>
      <c r="AF254" s="15">
        <v>1.9998761981401153E-4</v>
      </c>
      <c r="AG254" s="15">
        <v>2.9555194325402688E-4</v>
      </c>
      <c r="AH254" s="15">
        <v>1.429200561709058E-3</v>
      </c>
      <c r="AI254" s="15">
        <v>2.3124155150440847E-4</v>
      </c>
      <c r="AJ254" s="15">
        <v>1.2039235702714099E-3</v>
      </c>
      <c r="AK254" s="15">
        <v>4.6323388854944465E-4</v>
      </c>
    </row>
    <row r="255" spans="1:37" x14ac:dyDescent="0.2">
      <c r="A255" s="11" t="s">
        <v>265</v>
      </c>
      <c r="B255" s="11" t="s">
        <v>585</v>
      </c>
      <c r="C255" s="11">
        <v>2009</v>
      </c>
      <c r="D255" s="12">
        <v>195159.26299999998</v>
      </c>
      <c r="E255" s="12">
        <v>355676.5610000001</v>
      </c>
      <c r="F255" s="12">
        <v>327975.00299999997</v>
      </c>
      <c r="G255" s="12">
        <v>376724.60199999996</v>
      </c>
      <c r="H255" s="12">
        <v>370811.63000000006</v>
      </c>
      <c r="I255" s="12">
        <v>346273.29500000004</v>
      </c>
      <c r="J255" s="12">
        <v>278050.35899999994</v>
      </c>
      <c r="K255" s="12">
        <v>287539.783</v>
      </c>
      <c r="L255" s="12">
        <v>2055511.45</v>
      </c>
      <c r="M255" s="12">
        <f t="shared" si="3"/>
        <v>482699.04599999997</v>
      </c>
      <c r="N255" s="13">
        <v>2534911</v>
      </c>
      <c r="O255" s="14">
        <v>91</v>
      </c>
      <c r="P255" s="14">
        <v>30</v>
      </c>
      <c r="Q255" s="14">
        <v>65</v>
      </c>
      <c r="R255" s="14">
        <v>39</v>
      </c>
      <c r="S255" s="14">
        <v>61</v>
      </c>
      <c r="T255" s="14">
        <v>69</v>
      </c>
      <c r="U255" s="14">
        <v>62</v>
      </c>
      <c r="V255" s="14">
        <v>365</v>
      </c>
      <c r="W255" s="14">
        <v>61</v>
      </c>
      <c r="X255" s="14">
        <v>326</v>
      </c>
      <c r="Y255" s="14">
        <v>456</v>
      </c>
      <c r="Z255" s="14">
        <v>843</v>
      </c>
      <c r="AA255" s="15">
        <v>4.6628583548196739E-4</v>
      </c>
      <c r="AB255" s="16">
        <v>8.4346294610062849E-5</v>
      </c>
      <c r="AC255" s="15">
        <v>1.9818583552234925E-4</v>
      </c>
      <c r="AD255" s="15">
        <v>1.0352389993367092E-4</v>
      </c>
      <c r="AE255" s="15">
        <v>1.6450400975826995E-4</v>
      </c>
      <c r="AF255" s="15">
        <v>1.9926457222177641E-4</v>
      </c>
      <c r="AG255" s="15">
        <v>2.2298119025266215E-4</v>
      </c>
      <c r="AH255" s="15">
        <v>1.2693895647824147E-3</v>
      </c>
      <c r="AI255" s="15">
        <v>1.5859799759325108E-4</v>
      </c>
      <c r="AJ255" s="15">
        <v>9.4468800752508641E-4</v>
      </c>
      <c r="AK255" s="15">
        <v>3.3255605423622366E-4</v>
      </c>
    </row>
    <row r="256" spans="1:37" x14ac:dyDescent="0.2">
      <c r="A256" s="11" t="s">
        <v>266</v>
      </c>
      <c r="B256" s="11" t="s">
        <v>585</v>
      </c>
      <c r="C256" s="11">
        <v>2010</v>
      </c>
      <c r="D256" s="12">
        <v>188938.50899999993</v>
      </c>
      <c r="E256" s="12">
        <v>358346.5199999999</v>
      </c>
      <c r="F256" s="12">
        <v>352832.17200000002</v>
      </c>
      <c r="G256" s="12">
        <v>380831.01599999995</v>
      </c>
      <c r="H256" s="12">
        <v>385294.76699999982</v>
      </c>
      <c r="I256" s="12">
        <v>365177.89699999988</v>
      </c>
      <c r="J256" s="12">
        <v>299854.80399999995</v>
      </c>
      <c r="K256" s="12">
        <v>301759.87199999992</v>
      </c>
      <c r="L256" s="12">
        <v>2142337.1759999995</v>
      </c>
      <c r="M256" s="12">
        <f t="shared" si="3"/>
        <v>490698.38099999982</v>
      </c>
      <c r="N256" s="13">
        <v>2633331</v>
      </c>
      <c r="O256" s="14">
        <v>92</v>
      </c>
      <c r="P256" s="14">
        <v>50</v>
      </c>
      <c r="Q256" s="14">
        <v>50</v>
      </c>
      <c r="R256" s="14">
        <v>68</v>
      </c>
      <c r="S256" s="14">
        <v>41</v>
      </c>
      <c r="T256" s="14">
        <v>32</v>
      </c>
      <c r="U256" s="14">
        <v>64</v>
      </c>
      <c r="V256" s="14">
        <v>328</v>
      </c>
      <c r="W256" s="14">
        <v>53</v>
      </c>
      <c r="X256" s="14">
        <v>305</v>
      </c>
      <c r="Y256" s="14">
        <v>420</v>
      </c>
      <c r="Z256" s="14">
        <v>778</v>
      </c>
      <c r="AA256" s="15">
        <v>4.8693090935739326E-4</v>
      </c>
      <c r="AB256" s="16">
        <v>1.395297490261661E-4</v>
      </c>
      <c r="AC256" s="15">
        <v>1.4171043336717038E-4</v>
      </c>
      <c r="AD256" s="15">
        <v>1.7855688518815391E-4</v>
      </c>
      <c r="AE256" s="15">
        <v>1.0641203439962635E-4</v>
      </c>
      <c r="AF256" s="15">
        <v>8.7628523694576211E-5</v>
      </c>
      <c r="AG256" s="15">
        <v>2.1343663381827963E-4</v>
      </c>
      <c r="AH256" s="15">
        <v>1.0869569828025382E-3</v>
      </c>
      <c r="AI256" s="15">
        <v>1.4236787907003116E-4</v>
      </c>
      <c r="AJ256" s="15">
        <v>8.5592293812764822E-4</v>
      </c>
      <c r="AK256" s="15">
        <v>2.9544329975988586E-4</v>
      </c>
    </row>
    <row r="257" spans="1:37" x14ac:dyDescent="0.2">
      <c r="A257" s="11" t="s">
        <v>267</v>
      </c>
      <c r="B257" s="11" t="s">
        <v>585</v>
      </c>
      <c r="C257" s="11">
        <v>2011</v>
      </c>
      <c r="D257" s="12">
        <v>189091.56299999999</v>
      </c>
      <c r="E257" s="12">
        <v>362267.81300000002</v>
      </c>
      <c r="F257" s="12">
        <v>357207.44500000001</v>
      </c>
      <c r="G257" s="12">
        <v>385368.41200000007</v>
      </c>
      <c r="H257" s="12">
        <v>385459.78700000001</v>
      </c>
      <c r="I257" s="12">
        <v>368813.28600000014</v>
      </c>
      <c r="J257" s="12">
        <v>306467.28300000005</v>
      </c>
      <c r="K257" s="12">
        <v>314395.99099999998</v>
      </c>
      <c r="L257" s="12">
        <v>2165584.0260000005</v>
      </c>
      <c r="M257" s="12">
        <f t="shared" si="3"/>
        <v>503487.554</v>
      </c>
      <c r="N257" s="13">
        <v>2667327</v>
      </c>
      <c r="O257" s="14">
        <v>120</v>
      </c>
      <c r="P257" s="14">
        <v>59</v>
      </c>
      <c r="Q257" s="14">
        <v>42</v>
      </c>
      <c r="R257" s="14">
        <v>67</v>
      </c>
      <c r="S257" s="14">
        <v>52</v>
      </c>
      <c r="T257" s="14">
        <v>26</v>
      </c>
      <c r="U257" s="14">
        <v>51</v>
      </c>
      <c r="V257" s="14">
        <v>305</v>
      </c>
      <c r="W257" s="14">
        <v>61</v>
      </c>
      <c r="X257" s="14">
        <v>297</v>
      </c>
      <c r="Y257" s="14">
        <v>425</v>
      </c>
      <c r="Z257" s="14">
        <v>783</v>
      </c>
      <c r="AA257" s="15">
        <v>6.3461319001313664E-4</v>
      </c>
      <c r="AB257" s="16">
        <v>1.6286293698413663E-4</v>
      </c>
      <c r="AC257" s="15">
        <v>1.1757873635584498E-4</v>
      </c>
      <c r="AD257" s="15">
        <v>1.7385960528596721E-4</v>
      </c>
      <c r="AE257" s="15">
        <v>1.3490382590804472E-4</v>
      </c>
      <c r="AF257" s="15">
        <v>7.0496375773187276E-5</v>
      </c>
      <c r="AG257" s="15">
        <v>1.664125432925902E-4</v>
      </c>
      <c r="AH257" s="15">
        <v>9.7011415136015531E-4</v>
      </c>
      <c r="AI257" s="15">
        <v>1.371454519585563E-4</v>
      </c>
      <c r="AJ257" s="15">
        <v>8.4411222605911722E-4</v>
      </c>
      <c r="AK257" s="15">
        <v>2.9355230910945676E-4</v>
      </c>
    </row>
    <row r="258" spans="1:37" x14ac:dyDescent="0.2">
      <c r="A258" s="11" t="s">
        <v>268</v>
      </c>
      <c r="B258" s="11" t="s">
        <v>585</v>
      </c>
      <c r="C258" s="11">
        <v>2012</v>
      </c>
      <c r="D258" s="12">
        <v>184328.69800000003</v>
      </c>
      <c r="E258" s="12">
        <v>360228.33399999992</v>
      </c>
      <c r="F258" s="12">
        <v>355629.1399999999</v>
      </c>
      <c r="G258" s="12">
        <v>382857.65100000007</v>
      </c>
      <c r="H258" s="12">
        <v>379857.913</v>
      </c>
      <c r="I258" s="12">
        <v>369203.14499999996</v>
      </c>
      <c r="J258" s="12">
        <v>312944.30700000003</v>
      </c>
      <c r="K258" s="12">
        <v>326416.68299999996</v>
      </c>
      <c r="L258" s="12">
        <v>2160720.4900000002</v>
      </c>
      <c r="M258" s="12">
        <f t="shared" si="3"/>
        <v>510745.38099999999</v>
      </c>
      <c r="N258" s="13">
        <v>2669454</v>
      </c>
      <c r="O258" s="14">
        <v>120</v>
      </c>
      <c r="P258" s="14">
        <v>45</v>
      </c>
      <c r="Q258" s="14">
        <v>56</v>
      </c>
      <c r="R258" s="14">
        <v>60</v>
      </c>
      <c r="S258" s="14">
        <v>49</v>
      </c>
      <c r="T258" s="14">
        <v>43</v>
      </c>
      <c r="U258" s="14">
        <v>47</v>
      </c>
      <c r="V258" s="14">
        <v>375</v>
      </c>
      <c r="W258" s="14">
        <v>70</v>
      </c>
      <c r="X258" s="14">
        <v>300</v>
      </c>
      <c r="Y258" s="14">
        <v>495</v>
      </c>
      <c r="Z258" s="14">
        <v>865</v>
      </c>
      <c r="AA258" s="15">
        <v>6.5101094567488339E-4</v>
      </c>
      <c r="AB258" s="16">
        <v>1.249207676151316E-4</v>
      </c>
      <c r="AC258" s="15">
        <v>1.5746741113509431E-4</v>
      </c>
      <c r="AD258" s="15">
        <v>1.5671620991061241E-4</v>
      </c>
      <c r="AE258" s="15">
        <v>1.2899560157379162E-4</v>
      </c>
      <c r="AF258" s="15">
        <v>1.1646704688823819E-4</v>
      </c>
      <c r="AG258" s="15">
        <v>1.5018646752375654E-4</v>
      </c>
      <c r="AH258" s="15">
        <v>1.1488383392462818E-3</v>
      </c>
      <c r="AI258" s="15">
        <v>1.3884257653334884E-4</v>
      </c>
      <c r="AJ258" s="15">
        <v>9.6917176036096159E-4</v>
      </c>
      <c r="AK258" s="15">
        <v>3.2403630105632086E-4</v>
      </c>
    </row>
    <row r="259" spans="1:37" x14ac:dyDescent="0.2">
      <c r="A259" s="11" t="s">
        <v>269</v>
      </c>
      <c r="B259" s="11" t="s">
        <v>585</v>
      </c>
      <c r="C259" s="11">
        <v>2013</v>
      </c>
      <c r="D259" s="12">
        <v>182415.45899999997</v>
      </c>
      <c r="E259" s="12">
        <v>366504.82899999997</v>
      </c>
      <c r="F259" s="12">
        <v>360456.90299999999</v>
      </c>
      <c r="G259" s="12">
        <v>390176.74900000001</v>
      </c>
      <c r="H259" s="12">
        <v>381403.36599999998</v>
      </c>
      <c r="I259" s="12">
        <v>375247.69300000003</v>
      </c>
      <c r="J259" s="12">
        <v>322182.55899999995</v>
      </c>
      <c r="K259" s="12">
        <v>343911.67700000003</v>
      </c>
      <c r="L259" s="12">
        <v>2195972.0989999999</v>
      </c>
      <c r="M259" s="12">
        <f t="shared" ref="M259:M322" si="4">D259+K259</f>
        <v>526327.13599999994</v>
      </c>
      <c r="N259" s="13">
        <v>2724791</v>
      </c>
      <c r="O259" s="14">
        <v>112</v>
      </c>
      <c r="P259" s="14">
        <v>66</v>
      </c>
      <c r="Q259" s="14">
        <v>73</v>
      </c>
      <c r="R259" s="14">
        <v>50</v>
      </c>
      <c r="S259" s="14">
        <v>53</v>
      </c>
      <c r="T259" s="14">
        <v>49</v>
      </c>
      <c r="U259" s="14">
        <v>58</v>
      </c>
      <c r="V259" s="14">
        <v>340</v>
      </c>
      <c r="W259" s="14">
        <v>43</v>
      </c>
      <c r="X259" s="14">
        <v>349</v>
      </c>
      <c r="Y259" s="14">
        <v>452</v>
      </c>
      <c r="Z259" s="14">
        <v>844</v>
      </c>
      <c r="AA259" s="15">
        <v>6.1398305063607586E-4</v>
      </c>
      <c r="AB259" s="16">
        <v>1.8007948266351493E-4</v>
      </c>
      <c r="AC259" s="15">
        <v>2.0252074351312952E-4</v>
      </c>
      <c r="AD259" s="15">
        <v>1.2814705163274607E-4</v>
      </c>
      <c r="AE259" s="15">
        <v>1.3896049359983888E-4</v>
      </c>
      <c r="AF259" s="15">
        <v>1.3058041638646395E-4</v>
      </c>
      <c r="AG259" s="15">
        <v>1.800221594242164E-4</v>
      </c>
      <c r="AH259" s="15">
        <v>9.8862592560356702E-4</v>
      </c>
      <c r="AI259" s="15">
        <v>1.5892733799255799E-4</v>
      </c>
      <c r="AJ259" s="15">
        <v>8.5878148604521132E-4</v>
      </c>
      <c r="AK259" s="15">
        <v>3.0974852750174231E-4</v>
      </c>
    </row>
    <row r="260" spans="1:37" x14ac:dyDescent="0.2">
      <c r="A260" s="11" t="s">
        <v>270</v>
      </c>
      <c r="B260" s="11" t="s">
        <v>585</v>
      </c>
      <c r="C260" s="11">
        <v>2014</v>
      </c>
      <c r="D260" s="12">
        <v>177718.79599999997</v>
      </c>
      <c r="E260" s="12">
        <v>364011.39700000011</v>
      </c>
      <c r="F260" s="12">
        <v>357628.20699999999</v>
      </c>
      <c r="G260" s="12">
        <v>389602.94300000003</v>
      </c>
      <c r="H260" s="12">
        <v>375260.69400000002</v>
      </c>
      <c r="I260" s="12">
        <v>370551.55900000001</v>
      </c>
      <c r="J260" s="12">
        <v>322749.14999999997</v>
      </c>
      <c r="K260" s="12">
        <v>352140.33999999997</v>
      </c>
      <c r="L260" s="12">
        <v>2179803.9499999997</v>
      </c>
      <c r="M260" s="12">
        <f t="shared" si="4"/>
        <v>529859.13599999994</v>
      </c>
      <c r="N260" s="13">
        <v>2710050</v>
      </c>
      <c r="O260" s="14">
        <v>99</v>
      </c>
      <c r="P260" s="14">
        <v>60</v>
      </c>
      <c r="Q260" s="14">
        <v>54</v>
      </c>
      <c r="R260" s="14">
        <v>54</v>
      </c>
      <c r="S260" s="14">
        <v>72</v>
      </c>
      <c r="T260" s="14">
        <v>48</v>
      </c>
      <c r="U260" s="14">
        <v>67</v>
      </c>
      <c r="V260" s="14">
        <v>502</v>
      </c>
      <c r="W260" s="14">
        <v>59</v>
      </c>
      <c r="X260" s="14">
        <v>355</v>
      </c>
      <c r="Y260" s="14">
        <v>601</v>
      </c>
      <c r="Z260" s="14">
        <v>1015</v>
      </c>
      <c r="AA260" s="15">
        <v>5.5705981712817821E-4</v>
      </c>
      <c r="AB260" s="16">
        <v>1.6483000393528881E-4</v>
      </c>
      <c r="AC260" s="15">
        <v>1.5099480114553717E-4</v>
      </c>
      <c r="AD260" s="15">
        <v>1.386026491078123E-4</v>
      </c>
      <c r="AE260" s="15">
        <v>1.9186661739745115E-4</v>
      </c>
      <c r="AF260" s="15">
        <v>1.295366294761696E-4</v>
      </c>
      <c r="AG260" s="15">
        <v>2.0759156143401156E-4</v>
      </c>
      <c r="AH260" s="15">
        <v>1.425567999394787E-3</v>
      </c>
      <c r="AI260" s="15">
        <v>1.6285868277282463E-4</v>
      </c>
      <c r="AJ260" s="15">
        <v>1.1342637300491881E-3</v>
      </c>
      <c r="AK260" s="15">
        <v>3.7453183520599252E-4</v>
      </c>
    </row>
    <row r="261" spans="1:37" x14ac:dyDescent="0.2">
      <c r="A261" s="11" t="s">
        <v>271</v>
      </c>
      <c r="B261" s="11" t="s">
        <v>585</v>
      </c>
      <c r="C261" s="11">
        <v>2015</v>
      </c>
      <c r="D261" s="12">
        <v>178956.17599999998</v>
      </c>
      <c r="E261" s="12">
        <v>369588.82399999996</v>
      </c>
      <c r="F261" s="12">
        <v>361493.36700000003</v>
      </c>
      <c r="G261" s="12">
        <v>398566.174</v>
      </c>
      <c r="H261" s="12">
        <v>381134.61299999995</v>
      </c>
      <c r="I261" s="12">
        <v>379622.386</v>
      </c>
      <c r="J261" s="12">
        <v>336347.73</v>
      </c>
      <c r="K261" s="12">
        <v>376977.897</v>
      </c>
      <c r="L261" s="12">
        <v>2226753.0939999996</v>
      </c>
      <c r="M261" s="12">
        <f t="shared" si="4"/>
        <v>555934.07299999997</v>
      </c>
      <c r="N261" s="13">
        <v>2786021</v>
      </c>
      <c r="O261" s="14">
        <v>131</v>
      </c>
      <c r="P261" s="14">
        <v>36</v>
      </c>
      <c r="Q261" s="14">
        <v>44</v>
      </c>
      <c r="R261" s="14">
        <v>43</v>
      </c>
      <c r="S261" s="14">
        <v>63</v>
      </c>
      <c r="T261" s="14">
        <v>34</v>
      </c>
      <c r="U261" s="14">
        <v>77</v>
      </c>
      <c r="V261" s="14">
        <v>457</v>
      </c>
      <c r="W261" s="14">
        <v>40</v>
      </c>
      <c r="X261" s="14">
        <v>297</v>
      </c>
      <c r="Y261" s="14">
        <v>588</v>
      </c>
      <c r="Z261" s="14">
        <v>925</v>
      </c>
      <c r="AA261" s="15">
        <v>7.3202279422868318E-4</v>
      </c>
      <c r="AB261" s="16">
        <v>9.7405542760676132E-5</v>
      </c>
      <c r="AC261" s="15">
        <v>1.2171730940778229E-4</v>
      </c>
      <c r="AD261" s="15">
        <v>1.0788672698551683E-4</v>
      </c>
      <c r="AE261" s="15">
        <v>1.6529592918394952E-4</v>
      </c>
      <c r="AF261" s="15">
        <v>8.9562684535679626E-5</v>
      </c>
      <c r="AG261" s="15">
        <v>2.289297448209328E-4</v>
      </c>
      <c r="AH261" s="15">
        <v>1.2122726654183653E-3</v>
      </c>
      <c r="AI261" s="15">
        <v>1.3337805650759772E-4</v>
      </c>
      <c r="AJ261" s="15">
        <v>1.0576793698341999E-3</v>
      </c>
      <c r="AK261" s="15">
        <v>3.3201472637858797E-4</v>
      </c>
    </row>
    <row r="262" spans="1:37" x14ac:dyDescent="0.2">
      <c r="A262" s="11" t="s">
        <v>272</v>
      </c>
      <c r="B262" s="11" t="s">
        <v>585</v>
      </c>
      <c r="C262" s="11">
        <v>2016</v>
      </c>
      <c r="D262" s="12">
        <v>178087.73400000003</v>
      </c>
      <c r="E262" s="12">
        <v>369655.51399999997</v>
      </c>
      <c r="F262" s="12">
        <v>359585.58799999999</v>
      </c>
      <c r="G262" s="12">
        <v>404298.51899999991</v>
      </c>
      <c r="H262" s="12">
        <v>381004.59799999988</v>
      </c>
      <c r="I262" s="12">
        <v>381829.94000000012</v>
      </c>
      <c r="J262" s="12">
        <v>342591.81699999998</v>
      </c>
      <c r="K262" s="12">
        <v>401912.06399999995</v>
      </c>
      <c r="L262" s="12">
        <v>2238965.9759999998</v>
      </c>
      <c r="M262" s="12">
        <f t="shared" si="4"/>
        <v>579999.79799999995</v>
      </c>
      <c r="N262" s="13">
        <v>2821018</v>
      </c>
      <c r="O262" s="14">
        <v>97</v>
      </c>
      <c r="P262" s="14">
        <v>74</v>
      </c>
      <c r="Q262" s="14">
        <v>47</v>
      </c>
      <c r="R262" s="14">
        <v>67</v>
      </c>
      <c r="S262" s="14">
        <v>65</v>
      </c>
      <c r="T262" s="14">
        <v>61</v>
      </c>
      <c r="U262" s="14">
        <v>79</v>
      </c>
      <c r="V262" s="14">
        <v>379</v>
      </c>
      <c r="W262" s="14">
        <v>50</v>
      </c>
      <c r="X262" s="14">
        <v>393</v>
      </c>
      <c r="Y262" s="14">
        <v>476</v>
      </c>
      <c r="Z262" s="14">
        <v>919</v>
      </c>
      <c r="AA262" s="15">
        <v>5.446753564734559E-4</v>
      </c>
      <c r="AB262" s="16">
        <v>2.0018638217851663E-4</v>
      </c>
      <c r="AC262" s="15">
        <v>1.3070601706095073E-4</v>
      </c>
      <c r="AD262" s="15">
        <v>1.6571913289645273E-4</v>
      </c>
      <c r="AE262" s="15">
        <v>1.7060161567918931E-4</v>
      </c>
      <c r="AF262" s="15">
        <v>1.5975698500751402E-4</v>
      </c>
      <c r="AG262" s="15">
        <v>2.3059511663700948E-4</v>
      </c>
      <c r="AH262" s="15">
        <v>9.4299234570873706E-4</v>
      </c>
      <c r="AI262" s="15">
        <v>1.7552745517915812E-4</v>
      </c>
      <c r="AJ262" s="15">
        <v>8.2068994099891051E-4</v>
      </c>
      <c r="AK262" s="15">
        <v>3.2576892455134991E-4</v>
      </c>
    </row>
    <row r="263" spans="1:37" x14ac:dyDescent="0.2">
      <c r="A263" s="11" t="s">
        <v>273</v>
      </c>
      <c r="B263" s="11" t="s">
        <v>585</v>
      </c>
      <c r="C263" s="11">
        <v>2017</v>
      </c>
      <c r="D263" s="12">
        <v>177619</v>
      </c>
      <c r="E263" s="12">
        <v>369015</v>
      </c>
      <c r="F263" s="12">
        <v>354604</v>
      </c>
      <c r="G263" s="12">
        <v>409754</v>
      </c>
      <c r="H263" s="12">
        <v>380064</v>
      </c>
      <c r="I263" s="12">
        <v>378316</v>
      </c>
      <c r="J263" s="12">
        <v>342327</v>
      </c>
      <c r="K263" s="12">
        <v>407062</v>
      </c>
      <c r="L263" s="12">
        <v>2234080</v>
      </c>
      <c r="M263" s="12">
        <f t="shared" si="4"/>
        <v>584681</v>
      </c>
      <c r="N263" s="13">
        <v>2818761</v>
      </c>
      <c r="O263" s="14">
        <v>95</v>
      </c>
      <c r="P263" s="14">
        <v>69</v>
      </c>
      <c r="Q263" s="14">
        <v>34</v>
      </c>
      <c r="R263" s="14">
        <v>55</v>
      </c>
      <c r="S263" s="14">
        <v>59</v>
      </c>
      <c r="T263" s="14">
        <v>63</v>
      </c>
      <c r="U263" s="14">
        <v>88</v>
      </c>
      <c r="V263" s="14">
        <v>452</v>
      </c>
      <c r="W263" s="14">
        <v>70</v>
      </c>
      <c r="X263" s="14">
        <v>368</v>
      </c>
      <c r="Y263" s="14">
        <v>547</v>
      </c>
      <c r="Z263" s="14">
        <v>985</v>
      </c>
      <c r="AA263" s="15">
        <v>5.3485269030903221E-4</v>
      </c>
      <c r="AB263" s="16">
        <v>1.8698426893215723E-4</v>
      </c>
      <c r="AC263" s="15">
        <v>9.5881603140404508E-5</v>
      </c>
      <c r="AD263" s="15">
        <v>1.3422687758996862E-4</v>
      </c>
      <c r="AE263" s="15">
        <v>1.5523701271364824E-4</v>
      </c>
      <c r="AF263" s="15">
        <v>1.6652745324014846E-4</v>
      </c>
      <c r="AG263" s="15">
        <v>2.5706415211186964E-4</v>
      </c>
      <c r="AH263" s="15">
        <v>1.1103959593378896E-3</v>
      </c>
      <c r="AI263" s="15">
        <v>1.6472104848528254E-4</v>
      </c>
      <c r="AJ263" s="15">
        <v>9.3555289123470743E-4</v>
      </c>
      <c r="AK263" s="15">
        <v>3.4944431258982227E-4</v>
      </c>
    </row>
    <row r="264" spans="1:37" x14ac:dyDescent="0.2">
      <c r="A264" s="11" t="s">
        <v>274</v>
      </c>
      <c r="B264" s="11" t="s">
        <v>586</v>
      </c>
      <c r="C264" s="11">
        <v>2009</v>
      </c>
      <c r="D264" s="12">
        <v>75863.43299999999</v>
      </c>
      <c r="E264" s="12">
        <v>165634.94400000002</v>
      </c>
      <c r="F264" s="12">
        <v>184752.06599999999</v>
      </c>
      <c r="G264" s="12">
        <v>148506.95500000002</v>
      </c>
      <c r="H264" s="12">
        <v>197501.076</v>
      </c>
      <c r="I264" s="12">
        <v>217261.481</v>
      </c>
      <c r="J264" s="12">
        <v>157433.073</v>
      </c>
      <c r="K264" s="12">
        <v>169178.11799999999</v>
      </c>
      <c r="L264" s="12">
        <v>1071089.595</v>
      </c>
      <c r="M264" s="12">
        <f t="shared" si="4"/>
        <v>245041.55099999998</v>
      </c>
      <c r="N264" s="13">
        <v>1315419</v>
      </c>
      <c r="O264" s="14">
        <v>113</v>
      </c>
      <c r="P264" s="14">
        <v>59</v>
      </c>
      <c r="Q264" s="14">
        <v>55</v>
      </c>
      <c r="R264" s="14">
        <v>62</v>
      </c>
      <c r="S264" s="14">
        <v>38</v>
      </c>
      <c r="T264" s="14">
        <v>52</v>
      </c>
      <c r="U264" s="14">
        <v>38</v>
      </c>
      <c r="V264" s="14">
        <v>233</v>
      </c>
      <c r="W264" s="14">
        <v>60</v>
      </c>
      <c r="X264" s="14">
        <v>304</v>
      </c>
      <c r="Y264" s="14">
        <v>346</v>
      </c>
      <c r="Z264" s="14">
        <v>710</v>
      </c>
      <c r="AA264" s="15">
        <v>1.4895186723226724E-3</v>
      </c>
      <c r="AB264" s="16">
        <v>3.5620502881324363E-4</v>
      </c>
      <c r="AC264" s="15">
        <v>2.9769626500414885E-4</v>
      </c>
      <c r="AD264" s="15">
        <v>4.1748886441042435E-4</v>
      </c>
      <c r="AE264" s="15">
        <v>1.9240401505458128E-4</v>
      </c>
      <c r="AF264" s="15">
        <v>2.39342932583618E-4</v>
      </c>
      <c r="AG264" s="15">
        <v>2.4137240845193943E-4</v>
      </c>
      <c r="AH264" s="15">
        <v>1.377246672054834E-3</v>
      </c>
      <c r="AI264" s="15">
        <v>2.8382312872715377E-4</v>
      </c>
      <c r="AJ264" s="15">
        <v>1.41200542760195E-3</v>
      </c>
      <c r="AK264" s="15">
        <v>5.397519725653955E-4</v>
      </c>
    </row>
    <row r="265" spans="1:37" x14ac:dyDescent="0.2">
      <c r="A265" s="11" t="s">
        <v>275</v>
      </c>
      <c r="B265" s="11" t="s">
        <v>586</v>
      </c>
      <c r="C265" s="11">
        <v>2010</v>
      </c>
      <c r="D265" s="12">
        <v>72299.672999999995</v>
      </c>
      <c r="E265" s="12">
        <v>166228.61099999998</v>
      </c>
      <c r="F265" s="12">
        <v>179679.99300000002</v>
      </c>
      <c r="G265" s="12">
        <v>144228.57900000003</v>
      </c>
      <c r="H265" s="12">
        <v>192146.20799999998</v>
      </c>
      <c r="I265" s="12">
        <v>221676.63199999998</v>
      </c>
      <c r="J265" s="12">
        <v>166817.65400000004</v>
      </c>
      <c r="K265" s="12">
        <v>170318.71799999999</v>
      </c>
      <c r="L265" s="12">
        <v>1070777.6770000001</v>
      </c>
      <c r="M265" s="12">
        <f t="shared" si="4"/>
        <v>242618.391</v>
      </c>
      <c r="N265" s="13">
        <v>1313939</v>
      </c>
      <c r="O265" s="14">
        <v>112</v>
      </c>
      <c r="P265" s="14">
        <v>52</v>
      </c>
      <c r="Q265" s="14">
        <v>53</v>
      </c>
      <c r="R265" s="14">
        <v>71</v>
      </c>
      <c r="S265" s="14">
        <v>55</v>
      </c>
      <c r="T265" s="14">
        <v>52</v>
      </c>
      <c r="U265" s="14">
        <v>53</v>
      </c>
      <c r="V265" s="14">
        <v>224</v>
      </c>
      <c r="W265" s="14">
        <v>66</v>
      </c>
      <c r="X265" s="14">
        <v>336</v>
      </c>
      <c r="Y265" s="14">
        <v>336</v>
      </c>
      <c r="Z265" s="14">
        <v>738</v>
      </c>
      <c r="AA265" s="15">
        <v>1.5491079745270772E-3</v>
      </c>
      <c r="AB265" s="16">
        <v>3.12822201227441E-4</v>
      </c>
      <c r="AC265" s="15">
        <v>2.9496884497318517E-4</v>
      </c>
      <c r="AD265" s="15">
        <v>4.9227414214487954E-4</v>
      </c>
      <c r="AE265" s="15">
        <v>2.8624036129820478E-4</v>
      </c>
      <c r="AF265" s="15">
        <v>2.3457592047861862E-4</v>
      </c>
      <c r="AG265" s="15">
        <v>3.1771217691384143E-4</v>
      </c>
      <c r="AH265" s="15">
        <v>1.3151813413720035E-3</v>
      </c>
      <c r="AI265" s="15">
        <v>3.1379062826689835E-4</v>
      </c>
      <c r="AJ265" s="15">
        <v>1.3848908922984326E-3</v>
      </c>
      <c r="AK265" s="15">
        <v>5.6166991009476083E-4</v>
      </c>
    </row>
    <row r="266" spans="1:37" x14ac:dyDescent="0.2">
      <c r="A266" s="11" t="s">
        <v>276</v>
      </c>
      <c r="B266" s="11" t="s">
        <v>586</v>
      </c>
      <c r="C266" s="11">
        <v>2011</v>
      </c>
      <c r="D266" s="12">
        <v>69428.031999999992</v>
      </c>
      <c r="E266" s="12">
        <v>159135.935</v>
      </c>
      <c r="F266" s="12">
        <v>169481.34499999997</v>
      </c>
      <c r="G266" s="12">
        <v>139287.40599999999</v>
      </c>
      <c r="H266" s="12">
        <v>178594.62999999998</v>
      </c>
      <c r="I266" s="12">
        <v>212652.25200000001</v>
      </c>
      <c r="J266" s="12">
        <v>162787.13200000001</v>
      </c>
      <c r="K266" s="12">
        <v>164747.16699999999</v>
      </c>
      <c r="L266" s="12">
        <v>1021938.7</v>
      </c>
      <c r="M266" s="12">
        <f t="shared" si="4"/>
        <v>234175.19899999996</v>
      </c>
      <c r="N266" s="13">
        <v>1255618</v>
      </c>
      <c r="O266" s="14">
        <v>89</v>
      </c>
      <c r="P266" s="14">
        <v>47</v>
      </c>
      <c r="Q266" s="14">
        <v>74</v>
      </c>
      <c r="R266" s="14">
        <v>52</v>
      </c>
      <c r="S266" s="14">
        <v>87</v>
      </c>
      <c r="T266" s="14">
        <v>73</v>
      </c>
      <c r="U266" s="14">
        <v>49</v>
      </c>
      <c r="V266" s="14">
        <v>251</v>
      </c>
      <c r="W266" s="14">
        <v>56</v>
      </c>
      <c r="X266" s="14">
        <v>382</v>
      </c>
      <c r="Y266" s="14">
        <v>340</v>
      </c>
      <c r="Z266" s="14">
        <v>778</v>
      </c>
      <c r="AA266" s="15">
        <v>1.2819029639209709E-3</v>
      </c>
      <c r="AB266" s="16">
        <v>2.9534498289151347E-4</v>
      </c>
      <c r="AC266" s="15">
        <v>4.3662622573593577E-4</v>
      </c>
      <c r="AD266" s="15">
        <v>3.7332879901575598E-4</v>
      </c>
      <c r="AE266" s="15">
        <v>4.8713670730189375E-4</v>
      </c>
      <c r="AF266" s="15">
        <v>3.4328345603412653E-4</v>
      </c>
      <c r="AG266" s="15">
        <v>3.0100659307641094E-4</v>
      </c>
      <c r="AH266" s="15">
        <v>1.5235466841138458E-3</v>
      </c>
      <c r="AI266" s="15">
        <v>3.7379932866814811E-4</v>
      </c>
      <c r="AJ266" s="15">
        <v>1.4519043923178221E-3</v>
      </c>
      <c r="AK266" s="15">
        <v>6.1961520143865407E-4</v>
      </c>
    </row>
    <row r="267" spans="1:37" x14ac:dyDescent="0.2">
      <c r="A267" s="11" t="s">
        <v>277</v>
      </c>
      <c r="B267" s="11" t="s">
        <v>586</v>
      </c>
      <c r="C267" s="11">
        <v>2012</v>
      </c>
      <c r="D267" s="12">
        <v>69384.82699999999</v>
      </c>
      <c r="E267" s="12">
        <v>161671.59400000001</v>
      </c>
      <c r="F267" s="12">
        <v>178786.35499999998</v>
      </c>
      <c r="G267" s="12">
        <v>145685.83500000002</v>
      </c>
      <c r="H267" s="12">
        <v>179323.076</v>
      </c>
      <c r="I267" s="12">
        <v>223223.81800000003</v>
      </c>
      <c r="J267" s="12">
        <v>179230.81899999999</v>
      </c>
      <c r="K267" s="12">
        <v>181157.38499999995</v>
      </c>
      <c r="L267" s="12">
        <v>1067921.497</v>
      </c>
      <c r="M267" s="12">
        <f t="shared" si="4"/>
        <v>250542.21199999994</v>
      </c>
      <c r="N267" s="13">
        <v>1317474</v>
      </c>
      <c r="O267" s="14">
        <v>92</v>
      </c>
      <c r="P267" s="14">
        <v>67</v>
      </c>
      <c r="Q267" s="14">
        <v>48</v>
      </c>
      <c r="R267" s="14">
        <v>52</v>
      </c>
      <c r="S267" s="14">
        <v>64</v>
      </c>
      <c r="T267" s="14">
        <v>55</v>
      </c>
      <c r="U267" s="14">
        <v>64</v>
      </c>
      <c r="V267" s="14">
        <v>238</v>
      </c>
      <c r="W267" s="14">
        <v>60</v>
      </c>
      <c r="X267" s="14">
        <v>350</v>
      </c>
      <c r="Y267" s="14">
        <v>330</v>
      </c>
      <c r="Z267" s="14">
        <v>740</v>
      </c>
      <c r="AA267" s="15">
        <v>1.3259383063677598E-3</v>
      </c>
      <c r="AB267" s="16">
        <v>4.1442035884176412E-4</v>
      </c>
      <c r="AC267" s="15">
        <v>2.6847686446764913E-4</v>
      </c>
      <c r="AD267" s="15">
        <v>3.5693243615619869E-4</v>
      </c>
      <c r="AE267" s="15">
        <v>3.5689773690921963E-4</v>
      </c>
      <c r="AF267" s="15">
        <v>2.4638947802604108E-4</v>
      </c>
      <c r="AG267" s="15">
        <v>3.5708144590914357E-4</v>
      </c>
      <c r="AH267" s="15">
        <v>1.3137747599966739E-3</v>
      </c>
      <c r="AI267" s="15">
        <v>3.2773944618889905E-4</v>
      </c>
      <c r="AJ267" s="15">
        <v>1.3171433163526155E-3</v>
      </c>
      <c r="AK267" s="15">
        <v>5.6168091362713798E-4</v>
      </c>
    </row>
    <row r="268" spans="1:37" x14ac:dyDescent="0.2">
      <c r="A268" s="11" t="s">
        <v>278</v>
      </c>
      <c r="B268" s="11" t="s">
        <v>586</v>
      </c>
      <c r="C268" s="11">
        <v>2013</v>
      </c>
      <c r="D268" s="12">
        <v>68047.467999999993</v>
      </c>
      <c r="E268" s="12">
        <v>159088.83499999999</v>
      </c>
      <c r="F268" s="12">
        <v>178920.85900000003</v>
      </c>
      <c r="G268" s="12">
        <v>147078.234</v>
      </c>
      <c r="H268" s="12">
        <v>172304.95500000002</v>
      </c>
      <c r="I268" s="12">
        <v>221963.51199999996</v>
      </c>
      <c r="J268" s="12">
        <v>184648.23199999996</v>
      </c>
      <c r="K268" s="12">
        <v>186859.56199999998</v>
      </c>
      <c r="L268" s="12">
        <v>1064004.6269999999</v>
      </c>
      <c r="M268" s="12">
        <f t="shared" si="4"/>
        <v>254907.02999999997</v>
      </c>
      <c r="N268" s="13">
        <v>1319171</v>
      </c>
      <c r="O268" s="14">
        <v>109</v>
      </c>
      <c r="P268" s="14">
        <v>69</v>
      </c>
      <c r="Q268" s="14">
        <v>71</v>
      </c>
      <c r="R268" s="14">
        <v>35</v>
      </c>
      <c r="S268" s="14">
        <v>49</v>
      </c>
      <c r="T268" s="14">
        <v>71</v>
      </c>
      <c r="U268" s="14">
        <v>69</v>
      </c>
      <c r="V268" s="14">
        <v>243</v>
      </c>
      <c r="W268" s="14">
        <v>63</v>
      </c>
      <c r="X268" s="14">
        <v>364</v>
      </c>
      <c r="Y268" s="14">
        <v>352</v>
      </c>
      <c r="Z268" s="14">
        <v>779</v>
      </c>
      <c r="AA268" s="15">
        <v>1.6018230097848756E-3</v>
      </c>
      <c r="AB268" s="16">
        <v>4.337199401831059E-4</v>
      </c>
      <c r="AC268" s="15">
        <v>3.9682349166454646E-4</v>
      </c>
      <c r="AD268" s="15">
        <v>2.379685902402119E-4</v>
      </c>
      <c r="AE268" s="15">
        <v>2.8437951769872197E-4</v>
      </c>
      <c r="AF268" s="15">
        <v>3.1987239416179366E-4</v>
      </c>
      <c r="AG268" s="15">
        <v>3.7368351298375832E-4</v>
      </c>
      <c r="AH268" s="15">
        <v>1.300441879447411E-3</v>
      </c>
      <c r="AI268" s="15">
        <v>3.4210377545660807E-4</v>
      </c>
      <c r="AJ268" s="15">
        <v>1.3808956151582011E-3</v>
      </c>
      <c r="AK268" s="15">
        <v>5.9052238110146452E-4</v>
      </c>
    </row>
    <row r="269" spans="1:37" x14ac:dyDescent="0.2">
      <c r="A269" s="11" t="s">
        <v>279</v>
      </c>
      <c r="B269" s="11" t="s">
        <v>586</v>
      </c>
      <c r="C269" s="11">
        <v>2014</v>
      </c>
      <c r="D269" s="12">
        <v>64619.513000000006</v>
      </c>
      <c r="E269" s="12">
        <v>151333.09699999998</v>
      </c>
      <c r="F269" s="12">
        <v>174621.723</v>
      </c>
      <c r="G269" s="12">
        <v>144657.85</v>
      </c>
      <c r="H269" s="12">
        <v>162287.33700000003</v>
      </c>
      <c r="I269" s="12">
        <v>211505.092</v>
      </c>
      <c r="J269" s="12">
        <v>182791.454</v>
      </c>
      <c r="K269" s="12">
        <v>186227.503</v>
      </c>
      <c r="L269" s="12">
        <v>1027196.553</v>
      </c>
      <c r="M269" s="12">
        <f t="shared" si="4"/>
        <v>250847.016</v>
      </c>
      <c r="N269" s="13">
        <v>1277778</v>
      </c>
      <c r="O269" s="14">
        <v>110</v>
      </c>
      <c r="P269" s="14">
        <v>50</v>
      </c>
      <c r="Q269" s="14">
        <v>61</v>
      </c>
      <c r="R269" s="14">
        <v>45</v>
      </c>
      <c r="S269" s="14">
        <v>51</v>
      </c>
      <c r="T269" s="14">
        <v>53</v>
      </c>
      <c r="U269" s="14">
        <v>40</v>
      </c>
      <c r="V269" s="14">
        <v>210</v>
      </c>
      <c r="W269" s="14">
        <v>45</v>
      </c>
      <c r="X269" s="14">
        <v>300</v>
      </c>
      <c r="Y269" s="14">
        <v>320</v>
      </c>
      <c r="Z269" s="14">
        <v>665</v>
      </c>
      <c r="AA269" s="15">
        <v>1.702272191373525E-3</v>
      </c>
      <c r="AB269" s="16">
        <v>3.3039699174331974E-4</v>
      </c>
      <c r="AC269" s="15">
        <v>3.4932652680331187E-4</v>
      </c>
      <c r="AD269" s="15">
        <v>3.1107886644243641E-4</v>
      </c>
      <c r="AE269" s="15">
        <v>3.1425742108270584E-4</v>
      </c>
      <c r="AF269" s="15">
        <v>2.5058498355207446E-4</v>
      </c>
      <c r="AG269" s="15">
        <v>2.1882861110126078E-4</v>
      </c>
      <c r="AH269" s="15">
        <v>1.1276529868952815E-3</v>
      </c>
      <c r="AI269" s="15">
        <v>2.9205705482931077E-4</v>
      </c>
      <c r="AJ269" s="15">
        <v>1.2756779215583732E-3</v>
      </c>
      <c r="AK269" s="15">
        <v>5.2043469209831438E-4</v>
      </c>
    </row>
    <row r="270" spans="1:37" x14ac:dyDescent="0.2">
      <c r="A270" s="11" t="s">
        <v>280</v>
      </c>
      <c r="B270" s="11" t="s">
        <v>586</v>
      </c>
      <c r="C270" s="11">
        <v>2015</v>
      </c>
      <c r="D270" s="12">
        <v>62585.561000000009</v>
      </c>
      <c r="E270" s="12">
        <v>146657.34100000001</v>
      </c>
      <c r="F270" s="12">
        <v>171239.77600000001</v>
      </c>
      <c r="G270" s="12">
        <v>144131.30300000001</v>
      </c>
      <c r="H270" s="12">
        <v>154145.52100000001</v>
      </c>
      <c r="I270" s="12">
        <v>201829.31700000001</v>
      </c>
      <c r="J270" s="12">
        <v>180085.924</v>
      </c>
      <c r="K270" s="12">
        <v>184193.99400000001</v>
      </c>
      <c r="L270" s="12">
        <v>998089.18200000015</v>
      </c>
      <c r="M270" s="12">
        <f t="shared" si="4"/>
        <v>246779.55500000002</v>
      </c>
      <c r="N270" s="13">
        <v>1244818</v>
      </c>
      <c r="O270" s="14">
        <v>101</v>
      </c>
      <c r="P270" s="14">
        <v>40</v>
      </c>
      <c r="Q270" s="14">
        <v>63</v>
      </c>
      <c r="R270" s="14">
        <v>52</v>
      </c>
      <c r="S270" s="14">
        <v>52</v>
      </c>
      <c r="T270" s="14">
        <v>39</v>
      </c>
      <c r="U270" s="14">
        <v>61</v>
      </c>
      <c r="V270" s="14">
        <v>279</v>
      </c>
      <c r="W270" s="14">
        <v>66</v>
      </c>
      <c r="X270" s="14">
        <v>307</v>
      </c>
      <c r="Y270" s="14">
        <v>380</v>
      </c>
      <c r="Z270" s="14">
        <v>753</v>
      </c>
      <c r="AA270" s="15">
        <v>1.6137907591816582E-3</v>
      </c>
      <c r="AB270" s="16">
        <v>2.7274461494566438E-4</v>
      </c>
      <c r="AC270" s="15">
        <v>3.6790517642349633E-4</v>
      </c>
      <c r="AD270" s="15">
        <v>3.6078214043482276E-4</v>
      </c>
      <c r="AE270" s="15">
        <v>3.3734356770573955E-4</v>
      </c>
      <c r="AF270" s="15">
        <v>1.9323258176610686E-4</v>
      </c>
      <c r="AG270" s="15">
        <v>3.387271955802609E-4</v>
      </c>
      <c r="AH270" s="15">
        <v>1.5147073687972691E-3</v>
      </c>
      <c r="AI270" s="15">
        <v>3.0758774419819326E-4</v>
      </c>
      <c r="AJ270" s="15">
        <v>1.5398358263511739E-3</v>
      </c>
      <c r="AK270" s="15">
        <v>6.0490770538343755E-4</v>
      </c>
    </row>
    <row r="271" spans="1:37" x14ac:dyDescent="0.2">
      <c r="A271" s="11" t="s">
        <v>281</v>
      </c>
      <c r="B271" s="11" t="s">
        <v>586</v>
      </c>
      <c r="C271" s="11">
        <v>2016</v>
      </c>
      <c r="D271" s="12">
        <v>64868.707000000002</v>
      </c>
      <c r="E271" s="12">
        <v>151531.22199999998</v>
      </c>
      <c r="F271" s="12">
        <v>178849.23400000003</v>
      </c>
      <c r="G271" s="12">
        <v>154721.16699999999</v>
      </c>
      <c r="H271" s="12">
        <v>158882.97700000001</v>
      </c>
      <c r="I271" s="12">
        <v>209898.07700000002</v>
      </c>
      <c r="J271" s="12">
        <v>197882.35100000002</v>
      </c>
      <c r="K271" s="12">
        <v>210513.98400000003</v>
      </c>
      <c r="L271" s="12">
        <v>1051765.0280000002</v>
      </c>
      <c r="M271" s="12">
        <f t="shared" si="4"/>
        <v>275382.69100000005</v>
      </c>
      <c r="N271" s="13">
        <v>1327503</v>
      </c>
      <c r="O271" s="14">
        <v>86</v>
      </c>
      <c r="P271" s="14">
        <v>46</v>
      </c>
      <c r="Q271" s="14">
        <v>30</v>
      </c>
      <c r="R271" s="14">
        <v>56</v>
      </c>
      <c r="S271" s="14">
        <v>70</v>
      </c>
      <c r="T271" s="14">
        <v>40</v>
      </c>
      <c r="U271" s="14">
        <v>62</v>
      </c>
      <c r="V271" s="14">
        <v>197</v>
      </c>
      <c r="W271" s="14">
        <v>40</v>
      </c>
      <c r="X271" s="14">
        <v>304</v>
      </c>
      <c r="Y271" s="14">
        <v>283</v>
      </c>
      <c r="Z271" s="14">
        <v>627</v>
      </c>
      <c r="AA271" s="15">
        <v>1.3257548050094477E-3</v>
      </c>
      <c r="AB271" s="16">
        <v>3.0356780202036519E-4</v>
      </c>
      <c r="AC271" s="15">
        <v>1.677390466206861E-4</v>
      </c>
      <c r="AD271" s="15">
        <v>3.6194142718688261E-4</v>
      </c>
      <c r="AE271" s="15">
        <v>4.4057583336948672E-4</v>
      </c>
      <c r="AF271" s="15">
        <v>1.9056868253252267E-4</v>
      </c>
      <c r="AG271" s="15">
        <v>3.1331748226500497E-4</v>
      </c>
      <c r="AH271" s="15">
        <v>9.3580481570288451E-4</v>
      </c>
      <c r="AI271" s="15">
        <v>2.8903794279799914E-4</v>
      </c>
      <c r="AJ271" s="15">
        <v>1.027660812567192E-3</v>
      </c>
      <c r="AK271" s="15">
        <v>4.7231531680154394E-4</v>
      </c>
    </row>
    <row r="272" spans="1:37" x14ac:dyDescent="0.2">
      <c r="A272" s="11" t="s">
        <v>282</v>
      </c>
      <c r="B272" s="11" t="s">
        <v>586</v>
      </c>
      <c r="C272" s="11">
        <v>2017</v>
      </c>
      <c r="D272" s="12">
        <v>65300</v>
      </c>
      <c r="E272" s="12">
        <v>151190</v>
      </c>
      <c r="F272" s="12">
        <v>179985</v>
      </c>
      <c r="G272" s="12">
        <v>157503</v>
      </c>
      <c r="H272" s="12">
        <v>156749</v>
      </c>
      <c r="I272" s="12">
        <v>204485</v>
      </c>
      <c r="J272" s="12">
        <v>200207</v>
      </c>
      <c r="K272" s="12">
        <v>216890</v>
      </c>
      <c r="L272" s="12">
        <v>1050119</v>
      </c>
      <c r="M272" s="12">
        <f t="shared" si="4"/>
        <v>282190</v>
      </c>
      <c r="N272" s="13">
        <v>1332309</v>
      </c>
      <c r="O272" s="14">
        <v>89</v>
      </c>
      <c r="P272" s="14">
        <v>74</v>
      </c>
      <c r="Q272" s="14">
        <v>45</v>
      </c>
      <c r="R272" s="14">
        <v>54</v>
      </c>
      <c r="S272" s="14">
        <v>39</v>
      </c>
      <c r="T272" s="14">
        <v>48</v>
      </c>
      <c r="U272" s="14">
        <v>80</v>
      </c>
      <c r="V272" s="14">
        <v>234</v>
      </c>
      <c r="W272" s="14">
        <v>36</v>
      </c>
      <c r="X272" s="14">
        <v>340</v>
      </c>
      <c r="Y272" s="14">
        <v>323</v>
      </c>
      <c r="Z272" s="14">
        <v>699</v>
      </c>
      <c r="AA272" s="15">
        <v>1.3629402756508422E-3</v>
      </c>
      <c r="AB272" s="16">
        <v>4.8945036047357633E-4</v>
      </c>
      <c r="AC272" s="15">
        <v>2.5002083506958916E-4</v>
      </c>
      <c r="AD272" s="15">
        <v>3.4285061236928821E-4</v>
      </c>
      <c r="AE272" s="15">
        <v>2.4880541502657116E-4</v>
      </c>
      <c r="AF272" s="15">
        <v>2.3473604420862166E-4</v>
      </c>
      <c r="AG272" s="15">
        <v>3.9958642804697141E-4</v>
      </c>
      <c r="AH272" s="15">
        <v>1.0788879155332197E-3</v>
      </c>
      <c r="AI272" s="15">
        <v>3.2377282955550751E-4</v>
      </c>
      <c r="AJ272" s="15">
        <v>1.1446188738084269E-3</v>
      </c>
      <c r="AK272" s="15">
        <v>5.246530647169688E-4</v>
      </c>
    </row>
    <row r="273" spans="1:37" x14ac:dyDescent="0.2">
      <c r="A273" s="11" t="s">
        <v>283</v>
      </c>
      <c r="B273" s="11" t="s">
        <v>587</v>
      </c>
      <c r="C273" s="11">
        <v>2009</v>
      </c>
      <c r="D273" s="12">
        <v>561478.07100000011</v>
      </c>
      <c r="E273" s="12">
        <v>1146089.3670000001</v>
      </c>
      <c r="F273" s="12">
        <v>1100047.173</v>
      </c>
      <c r="G273" s="12">
        <v>1103869.0340000002</v>
      </c>
      <c r="H273" s="12">
        <v>1315711.2049999998</v>
      </c>
      <c r="I273" s="12">
        <v>1329099.5839999998</v>
      </c>
      <c r="J273" s="12">
        <v>953247.45</v>
      </c>
      <c r="K273" s="12">
        <v>1141421.0090000001</v>
      </c>
      <c r="L273" s="12">
        <v>6948063.8130000001</v>
      </c>
      <c r="M273" s="12">
        <f t="shared" si="4"/>
        <v>1702899.08</v>
      </c>
      <c r="N273" s="13">
        <v>8650548</v>
      </c>
      <c r="O273" s="14">
        <v>117</v>
      </c>
      <c r="P273" s="14">
        <v>46</v>
      </c>
      <c r="Q273" s="14">
        <v>51</v>
      </c>
      <c r="R273" s="14">
        <v>54</v>
      </c>
      <c r="S273" s="14">
        <v>48</v>
      </c>
      <c r="T273" s="14">
        <v>57</v>
      </c>
      <c r="U273" s="14">
        <v>84</v>
      </c>
      <c r="V273" s="14">
        <v>1086</v>
      </c>
      <c r="W273" s="14">
        <v>68</v>
      </c>
      <c r="X273" s="14">
        <v>340</v>
      </c>
      <c r="Y273" s="14">
        <v>1203</v>
      </c>
      <c r="Z273" s="14">
        <v>1611</v>
      </c>
      <c r="AA273" s="15">
        <v>2.0837857441452951E-4</v>
      </c>
      <c r="AB273" s="16">
        <v>4.0136486145412422E-5</v>
      </c>
      <c r="AC273" s="15">
        <v>4.636164816542827E-5</v>
      </c>
      <c r="AD273" s="15">
        <v>4.8918846653687352E-5</v>
      </c>
      <c r="AE273" s="15">
        <v>3.6482170112703425E-5</v>
      </c>
      <c r="AF273" s="15">
        <v>4.2886176992438218E-5</v>
      </c>
      <c r="AG273" s="15">
        <v>8.8119826599064073E-5</v>
      </c>
      <c r="AH273" s="15">
        <v>9.5144560283803219E-4</v>
      </c>
      <c r="AI273" s="15">
        <v>4.8934495875505855E-5</v>
      </c>
      <c r="AJ273" s="15">
        <v>7.0644233362319976E-4</v>
      </c>
      <c r="AK273" s="15">
        <v>1.8623097634970639E-4</v>
      </c>
    </row>
    <row r="274" spans="1:37" x14ac:dyDescent="0.2">
      <c r="A274" s="11" t="s">
        <v>284</v>
      </c>
      <c r="B274" s="11" t="s">
        <v>587</v>
      </c>
      <c r="C274" s="11">
        <v>2010</v>
      </c>
      <c r="D274" s="12">
        <v>547056.55200000003</v>
      </c>
      <c r="E274" s="12">
        <v>1156223.9809999999</v>
      </c>
      <c r="F274" s="12">
        <v>1127535.173</v>
      </c>
      <c r="G274" s="12">
        <v>1096904.2930000001</v>
      </c>
      <c r="H274" s="12">
        <v>1294285.4619999998</v>
      </c>
      <c r="I274" s="12">
        <v>1350560.2340000004</v>
      </c>
      <c r="J274" s="12">
        <v>993147.88700000034</v>
      </c>
      <c r="K274" s="12">
        <v>1155586.2859999998</v>
      </c>
      <c r="L274" s="12">
        <v>7018657.0300000003</v>
      </c>
      <c r="M274" s="12">
        <f t="shared" si="4"/>
        <v>1702642.838</v>
      </c>
      <c r="N274" s="13">
        <v>8721577</v>
      </c>
      <c r="O274" s="14">
        <v>109</v>
      </c>
      <c r="P274" s="14">
        <v>52</v>
      </c>
      <c r="Q274" s="14">
        <v>60</v>
      </c>
      <c r="R274" s="14">
        <v>46</v>
      </c>
      <c r="S274" s="14">
        <v>57</v>
      </c>
      <c r="T274" s="14">
        <v>71</v>
      </c>
      <c r="U274" s="14">
        <v>67</v>
      </c>
      <c r="V274" s="14">
        <v>956</v>
      </c>
      <c r="W274" s="14">
        <v>56</v>
      </c>
      <c r="X274" s="14">
        <v>353</v>
      </c>
      <c r="Y274" s="14">
        <v>1065</v>
      </c>
      <c r="Z274" s="14">
        <v>1474</v>
      </c>
      <c r="AA274" s="15">
        <v>1.9924813915764964E-4</v>
      </c>
      <c r="AB274" s="16">
        <v>4.4973985018911317E-5</v>
      </c>
      <c r="AC274" s="15">
        <v>5.321341758267261E-5</v>
      </c>
      <c r="AD274" s="15">
        <v>4.1936201994607381E-5</v>
      </c>
      <c r="AE274" s="15">
        <v>4.4039743683685146E-5</v>
      </c>
      <c r="AF274" s="15">
        <v>5.257077634347109E-5</v>
      </c>
      <c r="AG274" s="15">
        <v>6.746225902205436E-5</v>
      </c>
      <c r="AH274" s="15">
        <v>8.2728569175837387E-4</v>
      </c>
      <c r="AI274" s="15">
        <v>5.0294521942184144E-5</v>
      </c>
      <c r="AJ274" s="15">
        <v>6.2549818213841985E-4</v>
      </c>
      <c r="AK274" s="15">
        <v>1.6900613272118105E-4</v>
      </c>
    </row>
    <row r="275" spans="1:37" x14ac:dyDescent="0.2">
      <c r="A275" s="11" t="s">
        <v>285</v>
      </c>
      <c r="B275" s="11" t="s">
        <v>587</v>
      </c>
      <c r="C275" s="11">
        <v>2011</v>
      </c>
      <c r="D275" s="12">
        <v>543388.18300000008</v>
      </c>
      <c r="E275" s="12">
        <v>1150384.0800000003</v>
      </c>
      <c r="F275" s="12">
        <v>1131399.8459999999</v>
      </c>
      <c r="G275" s="12">
        <v>1103400.0019999999</v>
      </c>
      <c r="H275" s="12">
        <v>1265709.344</v>
      </c>
      <c r="I275" s="12">
        <v>1361404.7469999997</v>
      </c>
      <c r="J275" s="12">
        <v>1021105.956</v>
      </c>
      <c r="K275" s="12">
        <v>1173040.6780000003</v>
      </c>
      <c r="L275" s="12">
        <v>7033403.9749999996</v>
      </c>
      <c r="M275" s="12">
        <f t="shared" si="4"/>
        <v>1716428.8610000005</v>
      </c>
      <c r="N275" s="13">
        <v>8753064</v>
      </c>
      <c r="O275" s="14">
        <v>116</v>
      </c>
      <c r="P275" s="14">
        <v>67</v>
      </c>
      <c r="Q275" s="14">
        <v>48</v>
      </c>
      <c r="R275" s="14">
        <v>55</v>
      </c>
      <c r="S275" s="14">
        <v>45</v>
      </c>
      <c r="T275" s="14">
        <v>50</v>
      </c>
      <c r="U275" s="14">
        <v>80</v>
      </c>
      <c r="V275" s="14">
        <v>1023</v>
      </c>
      <c r="W275" s="14">
        <v>43</v>
      </c>
      <c r="X275" s="14">
        <v>345</v>
      </c>
      <c r="Y275" s="14">
        <v>1139</v>
      </c>
      <c r="Z275" s="14">
        <v>1527</v>
      </c>
      <c r="AA275" s="15">
        <v>2.1347538211003014E-4</v>
      </c>
      <c r="AB275" s="16">
        <v>5.8241417944518133E-5</v>
      </c>
      <c r="AC275" s="15">
        <v>4.2425319545252971E-5</v>
      </c>
      <c r="AD275" s="15">
        <v>4.9845930669121028E-5</v>
      </c>
      <c r="AE275" s="15">
        <v>3.5553186213974887E-5</v>
      </c>
      <c r="AF275" s="15">
        <v>3.6726770719861467E-5</v>
      </c>
      <c r="AG275" s="15">
        <v>7.8346423825971685E-5</v>
      </c>
      <c r="AH275" s="15">
        <v>8.7209251919906545E-4</v>
      </c>
      <c r="AI275" s="15">
        <v>4.905164003465335E-5</v>
      </c>
      <c r="AJ275" s="15">
        <v>6.6358707073732874E-4</v>
      </c>
      <c r="AK275" s="15">
        <v>1.7445319718900718E-4</v>
      </c>
    </row>
    <row r="276" spans="1:37" x14ac:dyDescent="0.2">
      <c r="A276" s="11" t="s">
        <v>286</v>
      </c>
      <c r="B276" s="11" t="s">
        <v>587</v>
      </c>
      <c r="C276" s="11">
        <v>2012</v>
      </c>
      <c r="D276" s="12">
        <v>538329.97499999998</v>
      </c>
      <c r="E276" s="12">
        <v>1149042.6030000001</v>
      </c>
      <c r="F276" s="12">
        <v>1137600.6180000002</v>
      </c>
      <c r="G276" s="12">
        <v>1113213.6040000003</v>
      </c>
      <c r="H276" s="12">
        <v>1242357.8949999998</v>
      </c>
      <c r="I276" s="12">
        <v>1366570.034</v>
      </c>
      <c r="J276" s="12">
        <v>1050462.6259999999</v>
      </c>
      <c r="K276" s="12">
        <v>1198409.213</v>
      </c>
      <c r="L276" s="12">
        <v>7059247.3800000008</v>
      </c>
      <c r="M276" s="12">
        <f t="shared" si="4"/>
        <v>1736739.1880000001</v>
      </c>
      <c r="N276" s="13">
        <v>8793888</v>
      </c>
      <c r="O276" s="14">
        <v>105</v>
      </c>
      <c r="P276" s="14">
        <v>63</v>
      </c>
      <c r="Q276" s="14">
        <v>48</v>
      </c>
      <c r="R276" s="14">
        <v>39</v>
      </c>
      <c r="S276" s="14">
        <v>48</v>
      </c>
      <c r="T276" s="14">
        <v>70</v>
      </c>
      <c r="U276" s="14">
        <v>70</v>
      </c>
      <c r="V276" s="14">
        <v>979</v>
      </c>
      <c r="W276" s="14">
        <v>70</v>
      </c>
      <c r="X276" s="14">
        <v>338</v>
      </c>
      <c r="Y276" s="14">
        <v>1084</v>
      </c>
      <c r="Z276" s="14">
        <v>1492</v>
      </c>
      <c r="AA276" s="15">
        <v>1.9504765641185039E-4</v>
      </c>
      <c r="AB276" s="16">
        <v>5.4828254266217135E-5</v>
      </c>
      <c r="AC276" s="15">
        <v>4.2194069905120242E-5</v>
      </c>
      <c r="AD276" s="15">
        <v>3.5033707690837729E-5</v>
      </c>
      <c r="AE276" s="15">
        <v>3.8636209576307325E-5</v>
      </c>
      <c r="AF276" s="15">
        <v>5.1223134020513729E-5</v>
      </c>
      <c r="AG276" s="15">
        <v>6.6637306523268931E-5</v>
      </c>
      <c r="AH276" s="15">
        <v>8.1691628316946194E-4</v>
      </c>
      <c r="AI276" s="15">
        <v>4.7880458327272838E-5</v>
      </c>
      <c r="AJ276" s="15">
        <v>6.2415819686104763E-4</v>
      </c>
      <c r="AK276" s="15">
        <v>1.6966329341469894E-4</v>
      </c>
    </row>
    <row r="277" spans="1:37" x14ac:dyDescent="0.2">
      <c r="A277" s="11" t="s">
        <v>287</v>
      </c>
      <c r="B277" s="11" t="s">
        <v>587</v>
      </c>
      <c r="C277" s="11">
        <v>2013</v>
      </c>
      <c r="D277" s="12">
        <v>538319.11199999996</v>
      </c>
      <c r="E277" s="12">
        <v>1142388.9810000001</v>
      </c>
      <c r="F277" s="12">
        <v>1143321.8849999998</v>
      </c>
      <c r="G277" s="12">
        <v>1122071.4100000001</v>
      </c>
      <c r="H277" s="12">
        <v>1216612.6679999998</v>
      </c>
      <c r="I277" s="12">
        <v>1369036.4140000001</v>
      </c>
      <c r="J277" s="12">
        <v>1078717.834</v>
      </c>
      <c r="K277" s="12">
        <v>1221817.905</v>
      </c>
      <c r="L277" s="12">
        <v>7072149.1919999998</v>
      </c>
      <c r="M277" s="12">
        <f t="shared" si="4"/>
        <v>1760137.017</v>
      </c>
      <c r="N277" s="13">
        <v>8832406</v>
      </c>
      <c r="O277" s="14">
        <v>95</v>
      </c>
      <c r="P277" s="14">
        <v>51</v>
      </c>
      <c r="Q277" s="14">
        <v>67</v>
      </c>
      <c r="R277" s="14">
        <v>54</v>
      </c>
      <c r="S277" s="14">
        <v>73</v>
      </c>
      <c r="T277" s="14">
        <v>68</v>
      </c>
      <c r="U277" s="14">
        <v>80</v>
      </c>
      <c r="V277" s="14">
        <v>1171</v>
      </c>
      <c r="W277" s="14">
        <v>59</v>
      </c>
      <c r="X277" s="14">
        <v>393</v>
      </c>
      <c r="Y277" s="14">
        <v>1266</v>
      </c>
      <c r="Z277" s="14">
        <v>1718</v>
      </c>
      <c r="AA277" s="15">
        <v>1.7647525024153333E-4</v>
      </c>
      <c r="AB277" s="16">
        <v>4.4643287748938811E-5</v>
      </c>
      <c r="AC277" s="15">
        <v>5.8601169870897741E-5</v>
      </c>
      <c r="AD277" s="15">
        <v>4.8125279299291652E-5</v>
      </c>
      <c r="AE277" s="15">
        <v>6.0002663066138656E-5</v>
      </c>
      <c r="AF277" s="15">
        <v>4.9669971744082474E-5</v>
      </c>
      <c r="AG277" s="15">
        <v>7.4162118654654596E-5</v>
      </c>
      <c r="AH277" s="15">
        <v>9.5840795523454043E-4</v>
      </c>
      <c r="AI277" s="15">
        <v>5.5570094653059748E-5</v>
      </c>
      <c r="AJ277" s="15">
        <v>7.1926218684826399E-4</v>
      </c>
      <c r="AK277" s="15">
        <v>1.9451098602124946E-4</v>
      </c>
    </row>
    <row r="278" spans="1:37" x14ac:dyDescent="0.2">
      <c r="A278" s="11" t="s">
        <v>288</v>
      </c>
      <c r="B278" s="11" t="s">
        <v>587</v>
      </c>
      <c r="C278" s="11">
        <v>2014</v>
      </c>
      <c r="D278" s="12">
        <v>536678.34100000001</v>
      </c>
      <c r="E278" s="12">
        <v>1139360.4140000003</v>
      </c>
      <c r="F278" s="12">
        <v>1148660.9940000002</v>
      </c>
      <c r="G278" s="12">
        <v>1132698.93</v>
      </c>
      <c r="H278" s="12">
        <v>1201296.1939999999</v>
      </c>
      <c r="I278" s="12">
        <v>1364410.5430000001</v>
      </c>
      <c r="J278" s="12">
        <v>1107086.1979999996</v>
      </c>
      <c r="K278" s="12">
        <v>1247956.8370000001</v>
      </c>
      <c r="L278" s="12">
        <v>7093513.273000001</v>
      </c>
      <c r="M278" s="12">
        <f t="shared" si="4"/>
        <v>1784635.1780000001</v>
      </c>
      <c r="N278" s="13">
        <v>8874374</v>
      </c>
      <c r="O278" s="14">
        <v>104</v>
      </c>
      <c r="P278" s="14">
        <v>48</v>
      </c>
      <c r="Q278" s="14">
        <v>54</v>
      </c>
      <c r="R278" s="14">
        <v>68</v>
      </c>
      <c r="S278" s="14">
        <v>75</v>
      </c>
      <c r="T278" s="14">
        <v>34</v>
      </c>
      <c r="U278" s="14">
        <v>70</v>
      </c>
      <c r="V278" s="14">
        <v>1048</v>
      </c>
      <c r="W278" s="14">
        <v>41</v>
      </c>
      <c r="X278" s="14">
        <v>349</v>
      </c>
      <c r="Y278" s="14">
        <v>1152</v>
      </c>
      <c r="Z278" s="14">
        <v>1542</v>
      </c>
      <c r="AA278" s="15">
        <v>1.9378460439863364E-4</v>
      </c>
      <c r="AB278" s="16">
        <v>4.2128899170267283E-5</v>
      </c>
      <c r="AC278" s="15">
        <v>4.7011259442139627E-5</v>
      </c>
      <c r="AD278" s="15">
        <v>6.00336048697424E-5</v>
      </c>
      <c r="AE278" s="15">
        <v>6.2432562738977596E-5</v>
      </c>
      <c r="AF278" s="15">
        <v>2.4919185925698316E-5</v>
      </c>
      <c r="AG278" s="15">
        <v>6.3229042261079673E-5</v>
      </c>
      <c r="AH278" s="15">
        <v>8.3977263389919629E-4</v>
      </c>
      <c r="AI278" s="15">
        <v>4.9199879744836273E-5</v>
      </c>
      <c r="AJ278" s="15">
        <v>6.4551008194908507E-4</v>
      </c>
      <c r="AK278" s="15">
        <v>1.73758734982321E-4</v>
      </c>
    </row>
    <row r="279" spans="1:37" x14ac:dyDescent="0.2">
      <c r="A279" s="11" t="s">
        <v>289</v>
      </c>
      <c r="B279" s="11" t="s">
        <v>587</v>
      </c>
      <c r="C279" s="11">
        <v>2015</v>
      </c>
      <c r="D279" s="12">
        <v>532953.62</v>
      </c>
      <c r="E279" s="12">
        <v>1130431.9390000002</v>
      </c>
      <c r="F279" s="12">
        <v>1147502.5780000002</v>
      </c>
      <c r="G279" s="12">
        <v>1140738.6950000003</v>
      </c>
      <c r="H279" s="12">
        <v>1188731.6530000002</v>
      </c>
      <c r="I279" s="12">
        <v>1352773.8669999996</v>
      </c>
      <c r="J279" s="12">
        <v>1131040.22</v>
      </c>
      <c r="K279" s="12">
        <v>1279769.193</v>
      </c>
      <c r="L279" s="12">
        <v>7091218.9520000005</v>
      </c>
      <c r="M279" s="12">
        <f t="shared" si="4"/>
        <v>1812722.8130000001</v>
      </c>
      <c r="N279" s="13">
        <v>8904413</v>
      </c>
      <c r="O279" s="14">
        <v>92</v>
      </c>
      <c r="P279" s="14">
        <v>61</v>
      </c>
      <c r="Q279" s="14">
        <v>47</v>
      </c>
      <c r="R279" s="14">
        <v>52</v>
      </c>
      <c r="S279" s="14">
        <v>40</v>
      </c>
      <c r="T279" s="14">
        <v>57</v>
      </c>
      <c r="U279" s="14">
        <v>86</v>
      </c>
      <c r="V279" s="14">
        <v>1242</v>
      </c>
      <c r="W279" s="14">
        <v>63</v>
      </c>
      <c r="X279" s="14">
        <v>343</v>
      </c>
      <c r="Y279" s="14">
        <v>1334</v>
      </c>
      <c r="Z279" s="14">
        <v>1740</v>
      </c>
      <c r="AA279" s="15">
        <v>1.7262290103217613E-4</v>
      </c>
      <c r="AB279" s="16">
        <v>5.3961674202129902E-5</v>
      </c>
      <c r="AC279" s="15">
        <v>4.0958513646145368E-5</v>
      </c>
      <c r="AD279" s="15">
        <v>4.5584497333107459E-5</v>
      </c>
      <c r="AE279" s="15">
        <v>3.3649310085293064E-5</v>
      </c>
      <c r="AF279" s="15">
        <v>4.2135645424912702E-5</v>
      </c>
      <c r="AG279" s="15">
        <v>7.6036199667594499E-5</v>
      </c>
      <c r="AH279" s="15">
        <v>9.7048749633403628E-4</v>
      </c>
      <c r="AI279" s="15">
        <v>4.8369681196102486E-5</v>
      </c>
      <c r="AJ279" s="15">
        <v>7.3590953367672985E-4</v>
      </c>
      <c r="AK279" s="15">
        <v>1.9540872598788938E-4</v>
      </c>
    </row>
    <row r="280" spans="1:37" x14ac:dyDescent="0.2">
      <c r="A280" s="11" t="s">
        <v>290</v>
      </c>
      <c r="B280" s="11" t="s">
        <v>587</v>
      </c>
      <c r="C280" s="11">
        <v>2016</v>
      </c>
      <c r="D280" s="12">
        <v>524747.13300000003</v>
      </c>
      <c r="E280" s="12">
        <v>1116586.865</v>
      </c>
      <c r="F280" s="12">
        <v>1142048.6300000001</v>
      </c>
      <c r="G280" s="12">
        <v>1140935.7439999999</v>
      </c>
      <c r="H280" s="12">
        <v>1161364.8970000003</v>
      </c>
      <c r="I280" s="12">
        <v>1322254.4309999996</v>
      </c>
      <c r="J280" s="12">
        <v>1142373.9539999999</v>
      </c>
      <c r="K280" s="12">
        <v>1301696.4759999998</v>
      </c>
      <c r="L280" s="12">
        <v>7025564.5209999997</v>
      </c>
      <c r="M280" s="12">
        <f t="shared" si="4"/>
        <v>1826443.6089999997</v>
      </c>
      <c r="N280" s="13">
        <v>8850952</v>
      </c>
      <c r="O280" s="14">
        <v>124</v>
      </c>
      <c r="P280" s="14">
        <v>67</v>
      </c>
      <c r="Q280" s="14">
        <v>44</v>
      </c>
      <c r="R280" s="14">
        <v>55</v>
      </c>
      <c r="S280" s="14">
        <v>65</v>
      </c>
      <c r="T280" s="14">
        <v>82</v>
      </c>
      <c r="U280" s="14">
        <v>96</v>
      </c>
      <c r="V280" s="14">
        <v>1029</v>
      </c>
      <c r="W280" s="14">
        <v>41</v>
      </c>
      <c r="X280" s="14">
        <v>409</v>
      </c>
      <c r="Y280" s="14">
        <v>1153</v>
      </c>
      <c r="Z280" s="14">
        <v>1603</v>
      </c>
      <c r="AA280" s="15">
        <v>2.363042924905318E-4</v>
      </c>
      <c r="AB280" s="16">
        <v>6.0004288157195903E-5</v>
      </c>
      <c r="AC280" s="15">
        <v>3.8527256059139962E-5</v>
      </c>
      <c r="AD280" s="15">
        <v>4.8206045160068196E-5</v>
      </c>
      <c r="AE280" s="15">
        <v>5.5968628092605402E-5</v>
      </c>
      <c r="AF280" s="15">
        <v>6.2015296056134017E-5</v>
      </c>
      <c r="AG280" s="15">
        <v>8.4035529402484962E-5</v>
      </c>
      <c r="AH280" s="15">
        <v>7.9050686467403491E-4</v>
      </c>
      <c r="AI280" s="15">
        <v>5.8215962400952237E-5</v>
      </c>
      <c r="AJ280" s="15">
        <v>6.3128146651693319E-4</v>
      </c>
      <c r="AK280" s="15">
        <v>1.8111046133794422E-4</v>
      </c>
    </row>
    <row r="281" spans="1:37" x14ac:dyDescent="0.2">
      <c r="A281" s="11" t="s">
        <v>291</v>
      </c>
      <c r="B281" s="11" t="s">
        <v>587</v>
      </c>
      <c r="C281" s="11">
        <v>2017</v>
      </c>
      <c r="D281" s="12">
        <v>526716</v>
      </c>
      <c r="E281" s="12">
        <v>1119030</v>
      </c>
      <c r="F281" s="12">
        <v>1150716</v>
      </c>
      <c r="G281" s="12">
        <v>1151431</v>
      </c>
      <c r="H281" s="12">
        <v>1165156</v>
      </c>
      <c r="I281" s="12">
        <v>1317652</v>
      </c>
      <c r="J281" s="12">
        <v>1175461</v>
      </c>
      <c r="K281" s="12">
        <v>1353999</v>
      </c>
      <c r="L281" s="12">
        <v>7079446</v>
      </c>
      <c r="M281" s="12">
        <f t="shared" si="4"/>
        <v>1880715</v>
      </c>
      <c r="N281" s="13">
        <v>8960161</v>
      </c>
      <c r="O281" s="14">
        <v>130</v>
      </c>
      <c r="P281" s="14">
        <v>58</v>
      </c>
      <c r="Q281" s="14">
        <v>67</v>
      </c>
      <c r="R281" s="14">
        <v>56</v>
      </c>
      <c r="S281" s="14">
        <v>66</v>
      </c>
      <c r="T281" s="14">
        <v>67</v>
      </c>
      <c r="U281" s="14">
        <v>95</v>
      </c>
      <c r="V281" s="14">
        <v>1143</v>
      </c>
      <c r="W281" s="14">
        <v>62</v>
      </c>
      <c r="X281" s="14">
        <v>409</v>
      </c>
      <c r="Y281" s="14">
        <v>1273</v>
      </c>
      <c r="Z281" s="14">
        <v>1744</v>
      </c>
      <c r="AA281" s="15">
        <v>2.4681232390889966E-4</v>
      </c>
      <c r="AB281" s="16">
        <v>5.183060329034968E-5</v>
      </c>
      <c r="AC281" s="15">
        <v>5.8224618411493363E-5</v>
      </c>
      <c r="AD281" s="15">
        <v>4.8635133151704273E-5</v>
      </c>
      <c r="AE281" s="15">
        <v>5.6644775463543078E-5</v>
      </c>
      <c r="AF281" s="15">
        <v>5.0848023605625767E-5</v>
      </c>
      <c r="AG281" s="15">
        <v>8.0819355129604475E-5</v>
      </c>
      <c r="AH281" s="15">
        <v>8.4416605920683836E-4</v>
      </c>
      <c r="AI281" s="15">
        <v>5.7772882228355157E-5</v>
      </c>
      <c r="AJ281" s="15">
        <v>6.7687023286356523E-4</v>
      </c>
      <c r="AK281" s="15">
        <v>1.9463935971686223E-4</v>
      </c>
    </row>
    <row r="282" spans="1:37" x14ac:dyDescent="0.2">
      <c r="A282" s="11" t="s">
        <v>292</v>
      </c>
      <c r="B282" s="11" t="s">
        <v>588</v>
      </c>
      <c r="C282" s="11">
        <v>2009</v>
      </c>
      <c r="D282" s="12">
        <v>145687.71499999994</v>
      </c>
      <c r="E282" s="12">
        <v>271598.29399999999</v>
      </c>
      <c r="F282" s="12">
        <v>289012.26299999998</v>
      </c>
      <c r="G282" s="12">
        <v>263018.15699999995</v>
      </c>
      <c r="H282" s="12">
        <v>254305.32799999998</v>
      </c>
      <c r="I282" s="12">
        <v>275628.86100000009</v>
      </c>
      <c r="J282" s="12">
        <v>218002.09599999999</v>
      </c>
      <c r="K282" s="12">
        <v>248670.01200000008</v>
      </c>
      <c r="L282" s="12">
        <v>1571564.9989999998</v>
      </c>
      <c r="M282" s="12">
        <f t="shared" si="4"/>
        <v>394357.72700000001</v>
      </c>
      <c r="N282" s="13">
        <v>1964860</v>
      </c>
      <c r="O282" s="14">
        <v>94</v>
      </c>
      <c r="P282" s="14">
        <v>51</v>
      </c>
      <c r="Q282" s="14">
        <v>64</v>
      </c>
      <c r="R282" s="14">
        <v>63</v>
      </c>
      <c r="S282" s="14">
        <v>51</v>
      </c>
      <c r="T282" s="14">
        <v>61</v>
      </c>
      <c r="U282" s="14">
        <v>52</v>
      </c>
      <c r="V282" s="14">
        <v>246</v>
      </c>
      <c r="W282" s="14">
        <v>62</v>
      </c>
      <c r="X282" s="14">
        <v>342</v>
      </c>
      <c r="Y282" s="14">
        <v>340</v>
      </c>
      <c r="Z282" s="14">
        <v>744</v>
      </c>
      <c r="AA282" s="15">
        <v>6.4521569303218219E-4</v>
      </c>
      <c r="AB282" s="16">
        <v>1.8777732086932769E-4</v>
      </c>
      <c r="AC282" s="15">
        <v>2.2144389077358978E-4</v>
      </c>
      <c r="AD282" s="15">
        <v>2.3952718975215088E-4</v>
      </c>
      <c r="AE282" s="15">
        <v>2.0054632909618001E-4</v>
      </c>
      <c r="AF282" s="15">
        <v>2.2131209256783882E-4</v>
      </c>
      <c r="AG282" s="15">
        <v>2.3852981670414766E-4</v>
      </c>
      <c r="AH282" s="15">
        <v>9.8926283077510743E-4</v>
      </c>
      <c r="AI282" s="15">
        <v>2.1761747062171627E-4</v>
      </c>
      <c r="AJ282" s="15">
        <v>8.6216137461406954E-4</v>
      </c>
      <c r="AK282" s="15">
        <v>3.7865293201551256E-4</v>
      </c>
    </row>
    <row r="283" spans="1:37" x14ac:dyDescent="0.2">
      <c r="A283" s="11" t="s">
        <v>293</v>
      </c>
      <c r="B283" s="11" t="s">
        <v>588</v>
      </c>
      <c r="C283" s="11">
        <v>2010</v>
      </c>
      <c r="D283" s="12">
        <v>141911.87399999998</v>
      </c>
      <c r="E283" s="12">
        <v>275571.16399999999</v>
      </c>
      <c r="F283" s="12">
        <v>291138.15100000007</v>
      </c>
      <c r="G283" s="12">
        <v>253800.89</v>
      </c>
      <c r="H283" s="12">
        <v>252114.95600000003</v>
      </c>
      <c r="I283" s="12">
        <v>283621.56099999993</v>
      </c>
      <c r="J283" s="12">
        <v>234862.95699999994</v>
      </c>
      <c r="K283" s="12">
        <v>252441.0260000001</v>
      </c>
      <c r="L283" s="12">
        <v>1591109.679</v>
      </c>
      <c r="M283" s="12">
        <f t="shared" si="4"/>
        <v>394352.90000000008</v>
      </c>
      <c r="N283" s="13">
        <v>1986370</v>
      </c>
      <c r="O283" s="14">
        <v>123</v>
      </c>
      <c r="P283" s="14">
        <v>48</v>
      </c>
      <c r="Q283" s="14">
        <v>43</v>
      </c>
      <c r="R283" s="14">
        <v>57</v>
      </c>
      <c r="S283" s="14">
        <v>59</v>
      </c>
      <c r="T283" s="14">
        <v>50</v>
      </c>
      <c r="U283" s="14">
        <v>71</v>
      </c>
      <c r="V283" s="14">
        <v>268</v>
      </c>
      <c r="W283" s="14">
        <v>36</v>
      </c>
      <c r="X283" s="14">
        <v>328</v>
      </c>
      <c r="Y283" s="14">
        <v>391</v>
      </c>
      <c r="Z283" s="14">
        <v>755</v>
      </c>
      <c r="AA283" s="15">
        <v>8.6673508377459673E-4</v>
      </c>
      <c r="AB283" s="16">
        <v>1.7418368200527686E-4</v>
      </c>
      <c r="AC283" s="15">
        <v>1.4769620488521955E-4</v>
      </c>
      <c r="AD283" s="15">
        <v>2.2458550086250682E-4</v>
      </c>
      <c r="AE283" s="15">
        <v>2.3402023004141011E-4</v>
      </c>
      <c r="AF283" s="15">
        <v>1.7629125170776425E-4</v>
      </c>
      <c r="AG283" s="15">
        <v>3.0230395166147897E-4</v>
      </c>
      <c r="AH283" s="15">
        <v>1.0616340942933733E-3</v>
      </c>
      <c r="AI283" s="15">
        <v>2.0614543694193692E-4</v>
      </c>
      <c r="AJ283" s="15">
        <v>9.9149771689266116E-4</v>
      </c>
      <c r="AK283" s="15">
        <v>3.8009031550013343E-4</v>
      </c>
    </row>
    <row r="284" spans="1:37" x14ac:dyDescent="0.2">
      <c r="A284" s="11" t="s">
        <v>294</v>
      </c>
      <c r="B284" s="11" t="s">
        <v>588</v>
      </c>
      <c r="C284" s="11">
        <v>2011</v>
      </c>
      <c r="D284" s="12">
        <v>142660.66700000002</v>
      </c>
      <c r="E284" s="12">
        <v>278326.51899999997</v>
      </c>
      <c r="F284" s="12">
        <v>288995.21600000001</v>
      </c>
      <c r="G284" s="12">
        <v>258167.663</v>
      </c>
      <c r="H284" s="12">
        <v>247390.51800000004</v>
      </c>
      <c r="I284" s="12">
        <v>284736.70499999996</v>
      </c>
      <c r="J284" s="12">
        <v>244188.416</v>
      </c>
      <c r="K284" s="12">
        <v>258420.31</v>
      </c>
      <c r="L284" s="12">
        <v>1601805.0370000002</v>
      </c>
      <c r="M284" s="12">
        <f t="shared" si="4"/>
        <v>401080.97700000001</v>
      </c>
      <c r="N284" s="13">
        <v>2004554</v>
      </c>
      <c r="O284" s="14">
        <v>94</v>
      </c>
      <c r="P284" s="14">
        <v>60</v>
      </c>
      <c r="Q284" s="14">
        <v>67</v>
      </c>
      <c r="R284" s="14">
        <v>60</v>
      </c>
      <c r="S284" s="14">
        <v>53</v>
      </c>
      <c r="T284" s="14">
        <v>42</v>
      </c>
      <c r="U284" s="14">
        <v>35</v>
      </c>
      <c r="V284" s="14">
        <v>301</v>
      </c>
      <c r="W284" s="14">
        <v>56</v>
      </c>
      <c r="X284" s="14">
        <v>317</v>
      </c>
      <c r="Y284" s="14">
        <v>395</v>
      </c>
      <c r="Z284" s="14">
        <v>768</v>
      </c>
      <c r="AA284" s="15">
        <v>6.589062141424026E-4</v>
      </c>
      <c r="AB284" s="16">
        <v>2.1557414009837852E-4</v>
      </c>
      <c r="AC284" s="15">
        <v>2.318377477916451E-4</v>
      </c>
      <c r="AD284" s="15">
        <v>2.3240710824422656E-4</v>
      </c>
      <c r="AE284" s="15">
        <v>2.1423618184105176E-4</v>
      </c>
      <c r="AF284" s="15">
        <v>1.4750469209791553E-4</v>
      </c>
      <c r="AG284" s="15">
        <v>1.43331942494766E-4</v>
      </c>
      <c r="AH284" s="15">
        <v>1.1647691313426565E-3</v>
      </c>
      <c r="AI284" s="15">
        <v>1.979017375258759E-4</v>
      </c>
      <c r="AJ284" s="15">
        <v>9.8483853049954038E-4</v>
      </c>
      <c r="AK284" s="15">
        <v>3.8312761841287389E-4</v>
      </c>
    </row>
    <row r="285" spans="1:37" x14ac:dyDescent="0.2">
      <c r="A285" s="11" t="s">
        <v>295</v>
      </c>
      <c r="B285" s="11" t="s">
        <v>588</v>
      </c>
      <c r="C285" s="11">
        <v>2012</v>
      </c>
      <c r="D285" s="12">
        <v>140717.65800000002</v>
      </c>
      <c r="E285" s="12">
        <v>277455.02100000001</v>
      </c>
      <c r="F285" s="12">
        <v>286587.44399999996</v>
      </c>
      <c r="G285" s="12">
        <v>262762.78899999999</v>
      </c>
      <c r="H285" s="12">
        <v>244862.144</v>
      </c>
      <c r="I285" s="12">
        <v>279515.26199999999</v>
      </c>
      <c r="J285" s="12">
        <v>247739.39500000002</v>
      </c>
      <c r="K285" s="12">
        <v>262105.11199999994</v>
      </c>
      <c r="L285" s="12">
        <v>1598922.0550000002</v>
      </c>
      <c r="M285" s="12">
        <f t="shared" si="4"/>
        <v>402822.76999999996</v>
      </c>
      <c r="N285" s="13">
        <v>2000640</v>
      </c>
      <c r="O285" s="14">
        <v>138</v>
      </c>
      <c r="P285" s="14">
        <v>53</v>
      </c>
      <c r="Q285" s="14">
        <v>64</v>
      </c>
      <c r="R285" s="14">
        <v>43</v>
      </c>
      <c r="S285" s="14">
        <v>64</v>
      </c>
      <c r="T285" s="14">
        <v>37</v>
      </c>
      <c r="U285" s="14">
        <v>44</v>
      </c>
      <c r="V285" s="14">
        <v>274</v>
      </c>
      <c r="W285" s="14">
        <v>55</v>
      </c>
      <c r="X285" s="14">
        <v>305</v>
      </c>
      <c r="Y285" s="14">
        <v>412</v>
      </c>
      <c r="Z285" s="14">
        <v>772</v>
      </c>
      <c r="AA285" s="15">
        <v>9.8068715725783311E-4</v>
      </c>
      <c r="AB285" s="16">
        <v>1.9102195306820559E-4</v>
      </c>
      <c r="AC285" s="15">
        <v>2.2331752957048602E-4</v>
      </c>
      <c r="AD285" s="15">
        <v>1.6364569794545758E-4</v>
      </c>
      <c r="AE285" s="15">
        <v>2.6137155770391358E-4</v>
      </c>
      <c r="AF285" s="15">
        <v>1.3237202053031365E-4</v>
      </c>
      <c r="AG285" s="15">
        <v>1.7760598793744529E-4</v>
      </c>
      <c r="AH285" s="15">
        <v>1.0453821289834288E-3</v>
      </c>
      <c r="AI285" s="15">
        <v>1.9075351362265121E-4</v>
      </c>
      <c r="AJ285" s="15">
        <v>1.0227823020034345E-3</v>
      </c>
      <c r="AK285" s="15">
        <v>3.8587651951375559E-4</v>
      </c>
    </row>
    <row r="286" spans="1:37" x14ac:dyDescent="0.2">
      <c r="A286" s="11" t="s">
        <v>296</v>
      </c>
      <c r="B286" s="11" t="s">
        <v>588</v>
      </c>
      <c r="C286" s="11">
        <v>2013</v>
      </c>
      <c r="D286" s="12">
        <v>138758.95499999999</v>
      </c>
      <c r="E286" s="12">
        <v>278168.58099999995</v>
      </c>
      <c r="F286" s="12">
        <v>286223.63100000005</v>
      </c>
      <c r="G286" s="12">
        <v>265322.935</v>
      </c>
      <c r="H286" s="12">
        <v>243211.66599999997</v>
      </c>
      <c r="I286" s="12">
        <v>275057.40299999993</v>
      </c>
      <c r="J286" s="12">
        <v>252090.70400000006</v>
      </c>
      <c r="K286" s="12">
        <v>272530.85399999999</v>
      </c>
      <c r="L286" s="12">
        <v>1600074.9200000002</v>
      </c>
      <c r="M286" s="12">
        <f t="shared" si="4"/>
        <v>411289.80900000001</v>
      </c>
      <c r="N286" s="13">
        <v>2011476</v>
      </c>
      <c r="O286" s="14">
        <v>113</v>
      </c>
      <c r="P286" s="14">
        <v>37</v>
      </c>
      <c r="Q286" s="14">
        <v>51</v>
      </c>
      <c r="R286" s="14">
        <v>76</v>
      </c>
      <c r="S286" s="14">
        <v>59</v>
      </c>
      <c r="T286" s="14">
        <v>52</v>
      </c>
      <c r="U286" s="14">
        <v>53</v>
      </c>
      <c r="V286" s="14">
        <v>280</v>
      </c>
      <c r="W286" s="14">
        <v>54</v>
      </c>
      <c r="X286" s="14">
        <v>328</v>
      </c>
      <c r="Y286" s="14">
        <v>393</v>
      </c>
      <c r="Z286" s="14">
        <v>775</v>
      </c>
      <c r="AA286" s="15">
        <v>8.1436185506009336E-4</v>
      </c>
      <c r="AB286" s="16">
        <v>1.3301286531709348E-4</v>
      </c>
      <c r="AC286" s="15">
        <v>1.7818235280510431E-4</v>
      </c>
      <c r="AD286" s="15">
        <v>2.8644338643396962E-4</v>
      </c>
      <c r="AE286" s="15">
        <v>2.4258704761308616E-4</v>
      </c>
      <c r="AF286" s="15">
        <v>1.8905144683562658E-4</v>
      </c>
      <c r="AG286" s="15">
        <v>2.1024178662296087E-4</v>
      </c>
      <c r="AH286" s="15">
        <v>1.0274066069598123E-3</v>
      </c>
      <c r="AI286" s="15">
        <v>2.0499040132445796E-4</v>
      </c>
      <c r="AJ286" s="15">
        <v>9.5553060494139299E-4</v>
      </c>
      <c r="AK286" s="15">
        <v>3.8528921051009311E-4</v>
      </c>
    </row>
    <row r="287" spans="1:37" x14ac:dyDescent="0.2">
      <c r="A287" s="11" t="s">
        <v>297</v>
      </c>
      <c r="B287" s="11" t="s">
        <v>588</v>
      </c>
      <c r="C287" s="11">
        <v>2014</v>
      </c>
      <c r="D287" s="12">
        <v>133591.89700000003</v>
      </c>
      <c r="E287" s="12">
        <v>274013.16000000003</v>
      </c>
      <c r="F287" s="12">
        <v>281977.52399999998</v>
      </c>
      <c r="G287" s="12">
        <v>262371.87299999996</v>
      </c>
      <c r="H287" s="12">
        <v>236405.641</v>
      </c>
      <c r="I287" s="12">
        <v>264802.01499999996</v>
      </c>
      <c r="J287" s="12">
        <v>253007.39299999998</v>
      </c>
      <c r="K287" s="12">
        <v>278905.38299999991</v>
      </c>
      <c r="L287" s="12">
        <v>1572577.6059999999</v>
      </c>
      <c r="M287" s="12">
        <f t="shared" si="4"/>
        <v>412497.27999999991</v>
      </c>
      <c r="N287" s="13">
        <v>1983368</v>
      </c>
      <c r="O287" s="14">
        <v>115</v>
      </c>
      <c r="P287" s="14">
        <v>67</v>
      </c>
      <c r="Q287" s="14">
        <v>60</v>
      </c>
      <c r="R287" s="14">
        <v>66</v>
      </c>
      <c r="S287" s="14">
        <v>35</v>
      </c>
      <c r="T287" s="14">
        <v>75</v>
      </c>
      <c r="U287" s="14">
        <v>47</v>
      </c>
      <c r="V287" s="14">
        <v>248</v>
      </c>
      <c r="W287" s="14">
        <v>57</v>
      </c>
      <c r="X287" s="14">
        <v>350</v>
      </c>
      <c r="Y287" s="14">
        <v>363</v>
      </c>
      <c r="Z287" s="14">
        <v>770</v>
      </c>
      <c r="AA287" s="15">
        <v>8.6083065352384337E-4</v>
      </c>
      <c r="AB287" s="16">
        <v>2.4451380364359142E-4</v>
      </c>
      <c r="AC287" s="15">
        <v>2.1278291669799896E-4</v>
      </c>
      <c r="AD287" s="15">
        <v>2.5155135436335439E-4</v>
      </c>
      <c r="AE287" s="15">
        <v>1.4805061271782428E-4</v>
      </c>
      <c r="AF287" s="15">
        <v>2.832304731517999E-4</v>
      </c>
      <c r="AG287" s="15">
        <v>1.8576532267576863E-4</v>
      </c>
      <c r="AH287" s="15">
        <v>8.8919043918202212E-4</v>
      </c>
      <c r="AI287" s="15">
        <v>2.225645326911771E-4</v>
      </c>
      <c r="AJ287" s="15">
        <v>8.8000580270492955E-4</v>
      </c>
      <c r="AK287" s="15">
        <v>3.8822850827481336E-4</v>
      </c>
    </row>
    <row r="288" spans="1:37" x14ac:dyDescent="0.2">
      <c r="A288" s="11" t="s">
        <v>298</v>
      </c>
      <c r="B288" s="11" t="s">
        <v>588</v>
      </c>
      <c r="C288" s="11">
        <v>2015</v>
      </c>
      <c r="D288" s="12">
        <v>128774.43699999998</v>
      </c>
      <c r="E288" s="12">
        <v>266281.07400000002</v>
      </c>
      <c r="F288" s="12">
        <v>272575.81599999999</v>
      </c>
      <c r="G288" s="12">
        <v>260683.22099999999</v>
      </c>
      <c r="H288" s="12">
        <v>229148.47799999997</v>
      </c>
      <c r="I288" s="12">
        <v>252433.32999999996</v>
      </c>
      <c r="J288" s="12">
        <v>248135.28899999999</v>
      </c>
      <c r="K288" s="12">
        <v>281054.47100000002</v>
      </c>
      <c r="L288" s="12">
        <v>1529257.2080000001</v>
      </c>
      <c r="M288" s="12">
        <f t="shared" si="4"/>
        <v>409828.908</v>
      </c>
      <c r="N288" s="13">
        <v>1938740</v>
      </c>
      <c r="O288" s="14">
        <v>111</v>
      </c>
      <c r="P288" s="14">
        <v>51</v>
      </c>
      <c r="Q288" s="14">
        <v>31</v>
      </c>
      <c r="R288" s="14">
        <v>67</v>
      </c>
      <c r="S288" s="14">
        <v>62</v>
      </c>
      <c r="T288" s="14">
        <v>46</v>
      </c>
      <c r="U288" s="14">
        <v>51</v>
      </c>
      <c r="V288" s="14">
        <v>235</v>
      </c>
      <c r="W288" s="14">
        <v>64</v>
      </c>
      <c r="X288" s="14">
        <v>308</v>
      </c>
      <c r="Y288" s="14">
        <v>346</v>
      </c>
      <c r="Z288" s="14">
        <v>718</v>
      </c>
      <c r="AA288" s="15">
        <v>8.6197231831034924E-4</v>
      </c>
      <c r="AB288" s="16">
        <v>1.915269426921419E-4</v>
      </c>
      <c r="AC288" s="15">
        <v>1.1372982553962162E-4</v>
      </c>
      <c r="AD288" s="15">
        <v>2.5701692553507311E-4</v>
      </c>
      <c r="AE288" s="15">
        <v>2.7056692909825918E-4</v>
      </c>
      <c r="AF288" s="15">
        <v>1.8222633279052337E-4</v>
      </c>
      <c r="AG288" s="15">
        <v>2.0553303887380566E-4</v>
      </c>
      <c r="AH288" s="15">
        <v>8.3613684978525032E-4</v>
      </c>
      <c r="AI288" s="15">
        <v>2.0140496862709571E-4</v>
      </c>
      <c r="AJ288" s="15">
        <v>8.4425474447009973E-4</v>
      </c>
      <c r="AK288" s="15">
        <v>3.7034362524113602E-4</v>
      </c>
    </row>
    <row r="289" spans="1:37" x14ac:dyDescent="0.2">
      <c r="A289" s="11" t="s">
        <v>299</v>
      </c>
      <c r="B289" s="11" t="s">
        <v>588</v>
      </c>
      <c r="C289" s="11">
        <v>2016</v>
      </c>
      <c r="D289" s="12">
        <v>126153.17999999998</v>
      </c>
      <c r="E289" s="12">
        <v>269537.19199999986</v>
      </c>
      <c r="F289" s="12">
        <v>276736.21000000002</v>
      </c>
      <c r="G289" s="12">
        <v>264652.04599999997</v>
      </c>
      <c r="H289" s="12">
        <v>236391.89100000003</v>
      </c>
      <c r="I289" s="12">
        <v>253827.09600000002</v>
      </c>
      <c r="J289" s="12">
        <v>257617.18199999997</v>
      </c>
      <c r="K289" s="12">
        <v>299286.43400000007</v>
      </c>
      <c r="L289" s="12">
        <v>1558761.6170000001</v>
      </c>
      <c r="M289" s="12">
        <f t="shared" si="4"/>
        <v>425439.61400000006</v>
      </c>
      <c r="N289" s="13">
        <v>1984131</v>
      </c>
      <c r="O289" s="14">
        <v>143</v>
      </c>
      <c r="P289" s="14">
        <v>43</v>
      </c>
      <c r="Q289" s="14">
        <v>37</v>
      </c>
      <c r="R289" s="14">
        <v>66</v>
      </c>
      <c r="S289" s="14">
        <v>56</v>
      </c>
      <c r="T289" s="14">
        <v>48</v>
      </c>
      <c r="U289" s="14">
        <v>50</v>
      </c>
      <c r="V289" s="14">
        <v>220</v>
      </c>
      <c r="W289" s="14">
        <v>64</v>
      </c>
      <c r="X289" s="14">
        <v>300</v>
      </c>
      <c r="Y289" s="14">
        <v>363</v>
      </c>
      <c r="Z289" s="14">
        <v>727</v>
      </c>
      <c r="AA289" s="15">
        <v>1.1335425710235765E-3</v>
      </c>
      <c r="AB289" s="16">
        <v>1.5953271487669139E-4</v>
      </c>
      <c r="AC289" s="15">
        <v>1.3370133239882124E-4</v>
      </c>
      <c r="AD289" s="15">
        <v>2.4938405350548472E-4</v>
      </c>
      <c r="AE289" s="15">
        <v>2.368947587969504E-4</v>
      </c>
      <c r="AF289" s="15">
        <v>1.8910510641464377E-4</v>
      </c>
      <c r="AG289" s="15">
        <v>1.940864332566141E-4</v>
      </c>
      <c r="AH289" s="15">
        <v>7.3508176451459188E-4</v>
      </c>
      <c r="AI289" s="15">
        <v>1.9246047421759167E-4</v>
      </c>
      <c r="AJ289" s="15">
        <v>8.5323507274524737E-4</v>
      </c>
      <c r="AK289" s="15">
        <v>3.6640725839170903E-4</v>
      </c>
    </row>
    <row r="290" spans="1:37" x14ac:dyDescent="0.2">
      <c r="A290" s="11" t="s">
        <v>300</v>
      </c>
      <c r="B290" s="11" t="s">
        <v>588</v>
      </c>
      <c r="C290" s="11">
        <v>2017</v>
      </c>
      <c r="D290" s="12">
        <v>129195</v>
      </c>
      <c r="E290" s="12">
        <v>276205</v>
      </c>
      <c r="F290" s="12">
        <v>281051</v>
      </c>
      <c r="G290" s="12">
        <v>273618</v>
      </c>
      <c r="H290" s="12">
        <v>239501</v>
      </c>
      <c r="I290" s="12">
        <v>251627</v>
      </c>
      <c r="J290" s="12">
        <v>261426</v>
      </c>
      <c r="K290" s="12">
        <v>310244</v>
      </c>
      <c r="L290" s="12">
        <v>1583428</v>
      </c>
      <c r="M290" s="12">
        <f t="shared" si="4"/>
        <v>439439</v>
      </c>
      <c r="N290" s="13">
        <v>2022867</v>
      </c>
      <c r="O290" s="14">
        <v>93</v>
      </c>
      <c r="P290" s="14">
        <v>65</v>
      </c>
      <c r="Q290" s="14">
        <v>44</v>
      </c>
      <c r="R290" s="14">
        <v>36</v>
      </c>
      <c r="S290" s="14">
        <v>54</v>
      </c>
      <c r="T290" s="14">
        <v>42</v>
      </c>
      <c r="U290" s="14">
        <v>38</v>
      </c>
      <c r="V290" s="14">
        <v>232</v>
      </c>
      <c r="W290" s="14">
        <v>48</v>
      </c>
      <c r="X290" s="14">
        <v>279</v>
      </c>
      <c r="Y290" s="14">
        <v>325</v>
      </c>
      <c r="Z290" s="14">
        <v>652</v>
      </c>
      <c r="AA290" s="15">
        <v>7.1984209915244401E-4</v>
      </c>
      <c r="AB290" s="16">
        <v>2.3533245234517839E-4</v>
      </c>
      <c r="AC290" s="15">
        <v>1.5655521595724621E-4</v>
      </c>
      <c r="AD290" s="15">
        <v>1.315702914281955E-4</v>
      </c>
      <c r="AE290" s="15">
        <v>2.2546878718669234E-4</v>
      </c>
      <c r="AF290" s="15">
        <v>1.6691372547461122E-4</v>
      </c>
      <c r="AG290" s="15">
        <v>1.4535662099408628E-4</v>
      </c>
      <c r="AH290" s="15">
        <v>7.477985069816016E-4</v>
      </c>
      <c r="AI290" s="15">
        <v>1.7619999141103984E-4</v>
      </c>
      <c r="AJ290" s="15">
        <v>7.3957932727864394E-4</v>
      </c>
      <c r="AK290" s="15">
        <v>3.2231481357894513E-4</v>
      </c>
    </row>
    <row r="291" spans="1:37" x14ac:dyDescent="0.2">
      <c r="A291" s="11" t="s">
        <v>301</v>
      </c>
      <c r="B291" s="11" t="s">
        <v>589</v>
      </c>
      <c r="C291" s="11">
        <v>2009</v>
      </c>
      <c r="D291" s="12">
        <v>1218885.2499999998</v>
      </c>
      <c r="E291" s="12">
        <v>2458883.1009999993</v>
      </c>
      <c r="F291" s="12">
        <v>2697088.4880000013</v>
      </c>
      <c r="G291" s="12">
        <v>2607132.2549999999</v>
      </c>
      <c r="H291" s="12">
        <v>2835916.2369999993</v>
      </c>
      <c r="I291" s="12">
        <v>2882213.9930000002</v>
      </c>
      <c r="J291" s="12">
        <v>2162934.6440000003</v>
      </c>
      <c r="K291" s="12">
        <v>2562311.1000000006</v>
      </c>
      <c r="L291" s="12">
        <v>15644168.718000002</v>
      </c>
      <c r="M291" s="12">
        <f t="shared" si="4"/>
        <v>3781196.3500000006</v>
      </c>
      <c r="N291" s="13">
        <v>19423896</v>
      </c>
      <c r="O291" s="14">
        <v>108</v>
      </c>
      <c r="P291" s="14">
        <v>193</v>
      </c>
      <c r="Q291" s="14">
        <v>46</v>
      </c>
      <c r="R291" s="14">
        <v>56</v>
      </c>
      <c r="S291" s="14">
        <v>76</v>
      </c>
      <c r="T291" s="14">
        <v>46</v>
      </c>
      <c r="U291" s="14">
        <v>286</v>
      </c>
      <c r="V291" s="14">
        <v>3878</v>
      </c>
      <c r="W291" s="14">
        <v>61</v>
      </c>
      <c r="X291" s="14">
        <v>703</v>
      </c>
      <c r="Y291" s="14">
        <v>3986</v>
      </c>
      <c r="Z291" s="14">
        <v>4750</v>
      </c>
      <c r="AA291" s="15">
        <v>8.8605551671086359E-5</v>
      </c>
      <c r="AB291" s="16">
        <v>7.8490921313627767E-5</v>
      </c>
      <c r="AC291" s="15">
        <v>1.7055428549958637E-5</v>
      </c>
      <c r="AD291" s="15">
        <v>2.1479539402959824E-5</v>
      </c>
      <c r="AE291" s="15">
        <v>2.6799099003148739E-5</v>
      </c>
      <c r="AF291" s="15">
        <v>1.5959953047108809E-5</v>
      </c>
      <c r="AG291" s="15">
        <v>1.3222775861183162E-4</v>
      </c>
      <c r="AH291" s="15">
        <v>1.513477422784454E-3</v>
      </c>
      <c r="AI291" s="15">
        <v>4.4936871538027855E-5</v>
      </c>
      <c r="AJ291" s="15">
        <v>1.0541637172584279E-3</v>
      </c>
      <c r="AK291" s="15">
        <v>2.4454414294639964E-4</v>
      </c>
    </row>
    <row r="292" spans="1:37" x14ac:dyDescent="0.2">
      <c r="A292" s="11" t="s">
        <v>302</v>
      </c>
      <c r="B292" s="11" t="s">
        <v>589</v>
      </c>
      <c r="C292" s="11">
        <v>2010</v>
      </c>
      <c r="D292" s="12">
        <v>1160340.3079999997</v>
      </c>
      <c r="E292" s="12">
        <v>2408401.919999999</v>
      </c>
      <c r="F292" s="12">
        <v>2752967.0009999992</v>
      </c>
      <c r="G292" s="12">
        <v>2606551.7590000001</v>
      </c>
      <c r="H292" s="12">
        <v>2726523.8130000001</v>
      </c>
      <c r="I292" s="12">
        <v>2837319.5559999989</v>
      </c>
      <c r="J292" s="12">
        <v>2192211.06</v>
      </c>
      <c r="K292" s="12">
        <v>2556539.7110000011</v>
      </c>
      <c r="L292" s="12">
        <v>15523975.108999996</v>
      </c>
      <c r="M292" s="12">
        <f t="shared" si="4"/>
        <v>3716880.0190000008</v>
      </c>
      <c r="N292" s="13">
        <v>19229752</v>
      </c>
      <c r="O292" s="14">
        <v>93</v>
      </c>
      <c r="P292" s="14">
        <v>140</v>
      </c>
      <c r="Q292" s="14">
        <v>49</v>
      </c>
      <c r="R292" s="14">
        <v>58</v>
      </c>
      <c r="S292" s="14">
        <v>65</v>
      </c>
      <c r="T292" s="14">
        <v>53</v>
      </c>
      <c r="U292" s="14">
        <v>326</v>
      </c>
      <c r="V292" s="14">
        <v>4065</v>
      </c>
      <c r="W292" s="14">
        <v>66</v>
      </c>
      <c r="X292" s="14">
        <v>691</v>
      </c>
      <c r="Y292" s="14">
        <v>4158</v>
      </c>
      <c r="Z292" s="14">
        <v>4915</v>
      </c>
      <c r="AA292" s="15">
        <v>8.0148900593049143E-5</v>
      </c>
      <c r="AB292" s="16">
        <v>5.8129832416011383E-5</v>
      </c>
      <c r="AC292" s="15">
        <v>1.7798978332177987E-5</v>
      </c>
      <c r="AD292" s="15">
        <v>2.225162028712279E-5</v>
      </c>
      <c r="AE292" s="15">
        <v>2.3839879809624826E-5</v>
      </c>
      <c r="AF292" s="15">
        <v>1.8679601981356807E-5</v>
      </c>
      <c r="AG292" s="15">
        <v>1.4870830913516145E-4</v>
      </c>
      <c r="AH292" s="15">
        <v>1.5900398427255247E-3</v>
      </c>
      <c r="AI292" s="15">
        <v>4.4511795152221933E-5</v>
      </c>
      <c r="AJ292" s="15">
        <v>1.1186801776611232E-3</v>
      </c>
      <c r="AK292" s="15">
        <v>2.555935198748273E-4</v>
      </c>
    </row>
    <row r="293" spans="1:37" x14ac:dyDescent="0.2">
      <c r="A293" s="11" t="s">
        <v>303</v>
      </c>
      <c r="B293" s="11" t="s">
        <v>589</v>
      </c>
      <c r="C293" s="11">
        <v>2011</v>
      </c>
      <c r="D293" s="12">
        <v>1153971.1410000003</v>
      </c>
      <c r="E293" s="12">
        <v>2374972.1100000003</v>
      </c>
      <c r="F293" s="12">
        <v>2738510.0499999993</v>
      </c>
      <c r="G293" s="12">
        <v>2623421.7389999996</v>
      </c>
      <c r="H293" s="12">
        <v>2660881.1830000011</v>
      </c>
      <c r="I293" s="12">
        <v>2834787.0279999999</v>
      </c>
      <c r="J293" s="12">
        <v>2244459.3060000008</v>
      </c>
      <c r="K293" s="12">
        <v>2580093.8390000002</v>
      </c>
      <c r="L293" s="12">
        <v>15477031.416000005</v>
      </c>
      <c r="M293" s="12">
        <f t="shared" si="4"/>
        <v>3734064.9800000004</v>
      </c>
      <c r="N293" s="13">
        <v>19219373</v>
      </c>
      <c r="O293" s="14">
        <v>126</v>
      </c>
      <c r="P293" s="14">
        <v>148</v>
      </c>
      <c r="Q293" s="14">
        <v>53</v>
      </c>
      <c r="R293" s="14">
        <v>46</v>
      </c>
      <c r="S293" s="14">
        <v>62</v>
      </c>
      <c r="T293" s="14">
        <v>63</v>
      </c>
      <c r="U293" s="14">
        <v>333</v>
      </c>
      <c r="V293" s="14">
        <v>4296</v>
      </c>
      <c r="W293" s="14">
        <v>62</v>
      </c>
      <c r="X293" s="14">
        <v>705</v>
      </c>
      <c r="Y293" s="14">
        <v>4422</v>
      </c>
      <c r="Z293" s="14">
        <v>5189</v>
      </c>
      <c r="AA293" s="15">
        <v>1.0918817249694113E-4</v>
      </c>
      <c r="AB293" s="16">
        <v>6.2316521266432882E-5</v>
      </c>
      <c r="AC293" s="15">
        <v>1.9353589737602027E-5</v>
      </c>
      <c r="AD293" s="15">
        <v>1.7534351917635006E-5</v>
      </c>
      <c r="AE293" s="15">
        <v>2.3300551860830675E-5</v>
      </c>
      <c r="AF293" s="15">
        <v>2.2223891734275286E-5</v>
      </c>
      <c r="AG293" s="15">
        <v>1.4836535423467371E-4</v>
      </c>
      <c r="AH293" s="15">
        <v>1.6650557181536682E-3</v>
      </c>
      <c r="AI293" s="15">
        <v>4.5551370999426789E-5</v>
      </c>
      <c r="AJ293" s="15">
        <v>1.1842322036934663E-3</v>
      </c>
      <c r="AK293" s="15">
        <v>2.6998799596636164E-4</v>
      </c>
    </row>
    <row r="294" spans="1:37" x14ac:dyDescent="0.2">
      <c r="A294" s="11" t="s">
        <v>304</v>
      </c>
      <c r="B294" s="11" t="s">
        <v>589</v>
      </c>
      <c r="C294" s="11">
        <v>2012</v>
      </c>
      <c r="D294" s="12">
        <v>1146866.3539999998</v>
      </c>
      <c r="E294" s="12">
        <v>2339877.3530000001</v>
      </c>
      <c r="F294" s="12">
        <v>2737009.5680000004</v>
      </c>
      <c r="G294" s="12">
        <v>2647514.6919999993</v>
      </c>
      <c r="H294" s="12">
        <v>2589442.7719999999</v>
      </c>
      <c r="I294" s="12">
        <v>2814410.6380000012</v>
      </c>
      <c r="J294" s="12">
        <v>2275178.6430000006</v>
      </c>
      <c r="K294" s="12">
        <v>2598739.38</v>
      </c>
      <c r="L294" s="12">
        <v>15403433.666000003</v>
      </c>
      <c r="M294" s="12">
        <f t="shared" si="4"/>
        <v>3745605.7339999997</v>
      </c>
      <c r="N294" s="13">
        <v>19158450</v>
      </c>
      <c r="O294" s="14">
        <v>97</v>
      </c>
      <c r="P294" s="14">
        <v>137</v>
      </c>
      <c r="Q294" s="14">
        <v>40</v>
      </c>
      <c r="R294" s="14">
        <v>63</v>
      </c>
      <c r="S294" s="14">
        <v>40</v>
      </c>
      <c r="T294" s="14">
        <v>57</v>
      </c>
      <c r="U294" s="14">
        <v>307</v>
      </c>
      <c r="V294" s="14">
        <v>3869</v>
      </c>
      <c r="W294" s="14">
        <v>56</v>
      </c>
      <c r="X294" s="14">
        <v>644</v>
      </c>
      <c r="Y294" s="14">
        <v>3966</v>
      </c>
      <c r="Z294" s="14">
        <v>4666</v>
      </c>
      <c r="AA294" s="15">
        <v>8.4578294290077336E-5</v>
      </c>
      <c r="AB294" s="16">
        <v>5.8550077346724932E-5</v>
      </c>
      <c r="AC294" s="15">
        <v>1.4614490379450509E-5</v>
      </c>
      <c r="AD294" s="15">
        <v>2.3795901941684112E-5</v>
      </c>
      <c r="AE294" s="15">
        <v>1.5447338876350344E-5</v>
      </c>
      <c r="AF294" s="15">
        <v>2.0252908097485658E-5</v>
      </c>
      <c r="AG294" s="15">
        <v>1.349344592981923E-4</v>
      </c>
      <c r="AH294" s="15">
        <v>1.488798772888107E-3</v>
      </c>
      <c r="AI294" s="15">
        <v>4.180885989216165E-5</v>
      </c>
      <c r="AJ294" s="15">
        <v>1.0588407541133908E-3</v>
      </c>
      <c r="AK294" s="15">
        <v>2.4354788618077141E-4</v>
      </c>
    </row>
    <row r="295" spans="1:37" x14ac:dyDescent="0.2">
      <c r="A295" s="11" t="s">
        <v>305</v>
      </c>
      <c r="B295" s="11" t="s">
        <v>589</v>
      </c>
      <c r="C295" s="11">
        <v>2013</v>
      </c>
      <c r="D295" s="12">
        <v>1165089.23</v>
      </c>
      <c r="E295" s="12">
        <v>2350926.5549999997</v>
      </c>
      <c r="F295" s="12">
        <v>2747594.8950000005</v>
      </c>
      <c r="G295" s="12">
        <v>2711324.8859999999</v>
      </c>
      <c r="H295" s="12">
        <v>2567450.9949999992</v>
      </c>
      <c r="I295" s="12">
        <v>2842429.2109999992</v>
      </c>
      <c r="J295" s="12">
        <v>2358721.1319999998</v>
      </c>
      <c r="K295" s="12">
        <v>2688178.497</v>
      </c>
      <c r="L295" s="12">
        <v>15578447.673999999</v>
      </c>
      <c r="M295" s="12">
        <f t="shared" si="4"/>
        <v>3853267.727</v>
      </c>
      <c r="N295" s="13">
        <v>19427961</v>
      </c>
      <c r="O295" s="14">
        <v>91</v>
      </c>
      <c r="P295" s="14">
        <v>138</v>
      </c>
      <c r="Q295" s="14">
        <v>40</v>
      </c>
      <c r="R295" s="14">
        <v>55</v>
      </c>
      <c r="S295" s="14">
        <v>58</v>
      </c>
      <c r="T295" s="14">
        <v>46</v>
      </c>
      <c r="U295" s="14">
        <v>350</v>
      </c>
      <c r="V295" s="14">
        <v>4282</v>
      </c>
      <c r="W295" s="14">
        <v>62</v>
      </c>
      <c r="X295" s="14">
        <v>687</v>
      </c>
      <c r="Y295" s="14">
        <v>4373</v>
      </c>
      <c r="Z295" s="14">
        <v>5122</v>
      </c>
      <c r="AA295" s="15">
        <v>7.8105605696827192E-5</v>
      </c>
      <c r="AB295" s="16">
        <v>5.8700259991746113E-5</v>
      </c>
      <c r="AC295" s="15">
        <v>1.4558186897490211E-5</v>
      </c>
      <c r="AD295" s="15">
        <v>2.0285285722856012E-5</v>
      </c>
      <c r="AE295" s="15">
        <v>2.2590499336872454E-5</v>
      </c>
      <c r="AF295" s="15">
        <v>1.6183340581353183E-5</v>
      </c>
      <c r="AG295" s="15">
        <v>1.4838549383887066E-4</v>
      </c>
      <c r="AH295" s="15">
        <v>1.5929001756314547E-3</v>
      </c>
      <c r="AI295" s="15">
        <v>4.4099387459931848E-5</v>
      </c>
      <c r="AJ295" s="15">
        <v>1.134880914024794E-3</v>
      </c>
      <c r="AK295" s="15">
        <v>2.6364063629734483E-4</v>
      </c>
    </row>
    <row r="296" spans="1:37" x14ac:dyDescent="0.2">
      <c r="A296" s="11" t="s">
        <v>306</v>
      </c>
      <c r="B296" s="11" t="s">
        <v>589</v>
      </c>
      <c r="C296" s="11">
        <v>2014</v>
      </c>
      <c r="D296" s="12">
        <v>1166343.5849999997</v>
      </c>
      <c r="E296" s="12">
        <v>2336714.7709999997</v>
      </c>
      <c r="F296" s="12">
        <v>2729728.3850000007</v>
      </c>
      <c r="G296" s="12">
        <v>2752112.8479999993</v>
      </c>
      <c r="H296" s="12">
        <v>2543783.4970000014</v>
      </c>
      <c r="I296" s="12">
        <v>2826453.5100000012</v>
      </c>
      <c r="J296" s="12">
        <v>2402138.2779999999</v>
      </c>
      <c r="K296" s="12">
        <v>2738027.1939999992</v>
      </c>
      <c r="L296" s="12">
        <v>15590931.289000005</v>
      </c>
      <c r="M296" s="12">
        <f t="shared" si="4"/>
        <v>3904370.7789999992</v>
      </c>
      <c r="N296" s="13">
        <v>19503160</v>
      </c>
      <c r="O296" s="14">
        <v>105</v>
      </c>
      <c r="P296" s="14">
        <v>165</v>
      </c>
      <c r="Q296" s="14">
        <v>48</v>
      </c>
      <c r="R296" s="14">
        <v>48</v>
      </c>
      <c r="S296" s="14">
        <v>60</v>
      </c>
      <c r="T296" s="14">
        <v>59</v>
      </c>
      <c r="U296" s="14">
        <v>394</v>
      </c>
      <c r="V296" s="14">
        <v>4030</v>
      </c>
      <c r="W296" s="14">
        <v>34</v>
      </c>
      <c r="X296" s="14">
        <v>774</v>
      </c>
      <c r="Y296" s="14">
        <v>4135</v>
      </c>
      <c r="Z296" s="14">
        <v>4943</v>
      </c>
      <c r="AA296" s="15">
        <v>9.0024930346746857E-5</v>
      </c>
      <c r="AB296" s="16">
        <v>7.06119557456249E-5</v>
      </c>
      <c r="AC296" s="15">
        <v>1.7584167078220125E-5</v>
      </c>
      <c r="AD296" s="15">
        <v>1.744114527675793E-5</v>
      </c>
      <c r="AE296" s="15">
        <v>2.3586912986408121E-5</v>
      </c>
      <c r="AF296" s="15">
        <v>2.0874215617294896E-5</v>
      </c>
      <c r="AG296" s="15">
        <v>1.6402053270973271E-4</v>
      </c>
      <c r="AH296" s="15">
        <v>1.4718626640492019E-3</v>
      </c>
      <c r="AI296" s="15">
        <v>4.9644244186111348E-5</v>
      </c>
      <c r="AJ296" s="15">
        <v>1.0590694977640086E-3</v>
      </c>
      <c r="AK296" s="15">
        <v>2.5344610822041147E-4</v>
      </c>
    </row>
    <row r="297" spans="1:37" x14ac:dyDescent="0.2">
      <c r="A297" s="11" t="s">
        <v>307</v>
      </c>
      <c r="B297" s="11" t="s">
        <v>589</v>
      </c>
      <c r="C297" s="11">
        <v>2015</v>
      </c>
      <c r="D297" s="12">
        <v>1171359.1710000001</v>
      </c>
      <c r="E297" s="12">
        <v>2315784.3340000003</v>
      </c>
      <c r="F297" s="12">
        <v>2707201.236</v>
      </c>
      <c r="G297" s="12">
        <v>2789845.6220000004</v>
      </c>
      <c r="H297" s="12">
        <v>2519397.9450000003</v>
      </c>
      <c r="I297" s="12">
        <v>2800220.6159999999</v>
      </c>
      <c r="J297" s="12">
        <v>2444596.1240000003</v>
      </c>
      <c r="K297" s="12">
        <v>2793290.3169999998</v>
      </c>
      <c r="L297" s="12">
        <v>15577045.877000002</v>
      </c>
      <c r="M297" s="12">
        <f t="shared" si="4"/>
        <v>3964649.4879999999</v>
      </c>
      <c r="N297" s="13">
        <v>19540557</v>
      </c>
      <c r="O297" s="14">
        <v>121</v>
      </c>
      <c r="P297" s="14">
        <v>135</v>
      </c>
      <c r="Q297" s="14">
        <v>50</v>
      </c>
      <c r="R297" s="14">
        <v>58</v>
      </c>
      <c r="S297" s="14">
        <v>49</v>
      </c>
      <c r="T297" s="14">
        <v>39</v>
      </c>
      <c r="U297" s="14">
        <v>329</v>
      </c>
      <c r="V297" s="14">
        <v>4298</v>
      </c>
      <c r="W297" s="14">
        <v>47</v>
      </c>
      <c r="X297" s="14">
        <v>660</v>
      </c>
      <c r="Y297" s="14">
        <v>4419</v>
      </c>
      <c r="Z297" s="14">
        <v>5126</v>
      </c>
      <c r="AA297" s="15">
        <v>1.03298802788816E-4</v>
      </c>
      <c r="AB297" s="16">
        <v>5.8295583927203469E-5</v>
      </c>
      <c r="AC297" s="15">
        <v>1.8469258707149909E-5</v>
      </c>
      <c r="AD297" s="15">
        <v>2.078968081338516E-5</v>
      </c>
      <c r="AE297" s="15">
        <v>1.9449091040677177E-5</v>
      </c>
      <c r="AF297" s="15">
        <v>1.3927474062993614E-5</v>
      </c>
      <c r="AG297" s="15">
        <v>1.3458255814529794E-4</v>
      </c>
      <c r="AH297" s="15">
        <v>1.5386871797185987E-3</v>
      </c>
      <c r="AI297" s="15">
        <v>4.2370036347810384E-5</v>
      </c>
      <c r="AJ297" s="15">
        <v>1.1146004239152049E-3</v>
      </c>
      <c r="AK297" s="15">
        <v>2.6232619674045114E-4</v>
      </c>
    </row>
    <row r="298" spans="1:37" x14ac:dyDescent="0.2">
      <c r="A298" s="11" t="s">
        <v>308</v>
      </c>
      <c r="B298" s="11" t="s">
        <v>589</v>
      </c>
      <c r="C298" s="11">
        <v>2016</v>
      </c>
      <c r="D298" s="12">
        <v>1169454.7979999997</v>
      </c>
      <c r="E298" s="12">
        <v>2314891.3410000009</v>
      </c>
      <c r="F298" s="12">
        <v>2691833.1459999997</v>
      </c>
      <c r="G298" s="12">
        <v>2827994.8609999996</v>
      </c>
      <c r="H298" s="12">
        <v>2500141.2679999997</v>
      </c>
      <c r="I298" s="12">
        <v>2771845.483</v>
      </c>
      <c r="J298" s="12">
        <v>2489961.8029999998</v>
      </c>
      <c r="K298" s="12">
        <v>2884666.1940000001</v>
      </c>
      <c r="L298" s="12">
        <v>15596667.901999999</v>
      </c>
      <c r="M298" s="12">
        <f t="shared" si="4"/>
        <v>4054120.9919999996</v>
      </c>
      <c r="N298" s="13">
        <v>19651526</v>
      </c>
      <c r="O298" s="14">
        <v>114</v>
      </c>
      <c r="P298" s="14">
        <v>129</v>
      </c>
      <c r="Q298" s="14">
        <v>74</v>
      </c>
      <c r="R298" s="14">
        <v>47</v>
      </c>
      <c r="S298" s="14">
        <v>78</v>
      </c>
      <c r="T298" s="14">
        <v>62</v>
      </c>
      <c r="U298" s="14">
        <v>376</v>
      </c>
      <c r="V298" s="14">
        <v>3903</v>
      </c>
      <c r="W298" s="14">
        <v>60</v>
      </c>
      <c r="X298" s="14">
        <v>766</v>
      </c>
      <c r="Y298" s="14">
        <v>4017</v>
      </c>
      <c r="Z298" s="14">
        <v>4843</v>
      </c>
      <c r="AA298" s="15">
        <v>9.7481322232345079E-5</v>
      </c>
      <c r="AB298" s="16">
        <v>5.5726157731564966E-5</v>
      </c>
      <c r="AC298" s="15">
        <v>2.7490559773350827E-5</v>
      </c>
      <c r="AD298" s="15">
        <v>1.6619549295567129E-5</v>
      </c>
      <c r="AE298" s="15">
        <v>3.1198237074977957E-5</v>
      </c>
      <c r="AF298" s="15">
        <v>2.2367769192132851E-5</v>
      </c>
      <c r="AG298" s="15">
        <v>1.5100633252565601E-4</v>
      </c>
      <c r="AH298" s="15">
        <v>1.3530161680814566E-3</v>
      </c>
      <c r="AI298" s="15">
        <v>4.9113054455802954E-5</v>
      </c>
      <c r="AJ298" s="15">
        <v>9.9084363982395915E-4</v>
      </c>
      <c r="AK298" s="15">
        <v>2.4644396572561335E-4</v>
      </c>
    </row>
    <row r="299" spans="1:37" x14ac:dyDescent="0.2">
      <c r="A299" s="11" t="s">
        <v>309</v>
      </c>
      <c r="B299" s="11" t="s">
        <v>589</v>
      </c>
      <c r="C299" s="11">
        <v>2017</v>
      </c>
      <c r="D299" s="12">
        <v>1173210</v>
      </c>
      <c r="E299" s="12">
        <v>2291845</v>
      </c>
      <c r="F299" s="12">
        <v>2653520</v>
      </c>
      <c r="G299" s="12">
        <v>2871094</v>
      </c>
      <c r="H299" s="12">
        <v>2474240</v>
      </c>
      <c r="I299" s="12">
        <v>2725042</v>
      </c>
      <c r="J299" s="12">
        <v>2516354</v>
      </c>
      <c r="K299" s="12">
        <v>2977810</v>
      </c>
      <c r="L299" s="12">
        <v>15532095</v>
      </c>
      <c r="M299" s="12">
        <f t="shared" si="4"/>
        <v>4151020</v>
      </c>
      <c r="N299" s="13">
        <v>19683115</v>
      </c>
      <c r="O299" s="14">
        <v>95</v>
      </c>
      <c r="P299" s="14">
        <v>115</v>
      </c>
      <c r="Q299" s="14">
        <v>66</v>
      </c>
      <c r="R299" s="14">
        <v>56</v>
      </c>
      <c r="S299" s="14">
        <v>56</v>
      </c>
      <c r="T299" s="14">
        <v>48</v>
      </c>
      <c r="U299" s="14">
        <v>333</v>
      </c>
      <c r="V299" s="14">
        <v>3955</v>
      </c>
      <c r="W299" s="14">
        <v>57</v>
      </c>
      <c r="X299" s="14">
        <v>674</v>
      </c>
      <c r="Y299" s="14">
        <v>4050</v>
      </c>
      <c r="Z299" s="14">
        <v>4781</v>
      </c>
      <c r="AA299" s="15">
        <v>8.0974420606711502E-5</v>
      </c>
      <c r="AB299" s="16">
        <v>5.0177913427827799E-5</v>
      </c>
      <c r="AC299" s="15">
        <v>2.4872622026591095E-5</v>
      </c>
      <c r="AD299" s="15">
        <v>1.9504760206388228E-5</v>
      </c>
      <c r="AE299" s="15">
        <v>2.2633212622866011E-5</v>
      </c>
      <c r="AF299" s="15">
        <v>1.7614407410968346E-5</v>
      </c>
      <c r="AG299" s="15">
        <v>1.3233432180050978E-4</v>
      </c>
      <c r="AH299" s="15">
        <v>1.3281572699399894E-3</v>
      </c>
      <c r="AI299" s="15">
        <v>4.3394017355675455E-5</v>
      </c>
      <c r="AJ299" s="15">
        <v>9.7566381274963743E-4</v>
      </c>
      <c r="AK299" s="15">
        <v>2.4289854527598909E-4</v>
      </c>
    </row>
    <row r="300" spans="1:37" x14ac:dyDescent="0.2">
      <c r="A300" s="11" t="s">
        <v>310</v>
      </c>
      <c r="B300" s="11" t="s">
        <v>590</v>
      </c>
      <c r="C300" s="11">
        <v>2009</v>
      </c>
      <c r="D300" s="12">
        <v>629907.10199999996</v>
      </c>
      <c r="E300" s="12">
        <v>1194008.5070000002</v>
      </c>
      <c r="F300" s="12">
        <v>1259853.5950000004</v>
      </c>
      <c r="G300" s="12">
        <v>1200419.0209999999</v>
      </c>
      <c r="H300" s="12">
        <v>1313075.2689999996</v>
      </c>
      <c r="I300" s="12">
        <v>1275395.4470000002</v>
      </c>
      <c r="J300" s="12">
        <v>997468.33900000027</v>
      </c>
      <c r="K300" s="12">
        <v>1111230.1449999996</v>
      </c>
      <c r="L300" s="12">
        <v>7240220.1780000003</v>
      </c>
      <c r="M300" s="12">
        <f t="shared" si="4"/>
        <v>1741137.2469999995</v>
      </c>
      <c r="N300" s="13">
        <v>8979738</v>
      </c>
      <c r="O300" s="14">
        <v>98</v>
      </c>
      <c r="P300" s="14">
        <v>100</v>
      </c>
      <c r="Q300" s="14">
        <v>47</v>
      </c>
      <c r="R300" s="14">
        <v>56</v>
      </c>
      <c r="S300" s="14">
        <v>51</v>
      </c>
      <c r="T300" s="14">
        <v>48</v>
      </c>
      <c r="U300" s="14">
        <v>105</v>
      </c>
      <c r="V300" s="14">
        <v>1432</v>
      </c>
      <c r="W300" s="14">
        <v>49</v>
      </c>
      <c r="X300" s="14">
        <v>407</v>
      </c>
      <c r="Y300" s="14">
        <v>1530</v>
      </c>
      <c r="Z300" s="14">
        <v>1986</v>
      </c>
      <c r="AA300" s="15">
        <v>1.5557849671617133E-4</v>
      </c>
      <c r="AB300" s="16">
        <v>8.3751497090464187E-5</v>
      </c>
      <c r="AC300" s="15">
        <v>3.7305922042473503E-5</v>
      </c>
      <c r="AD300" s="15">
        <v>4.6650377093616548E-5</v>
      </c>
      <c r="AE300" s="15">
        <v>3.884011922548822E-5</v>
      </c>
      <c r="AF300" s="15">
        <v>3.7635386038821252E-5</v>
      </c>
      <c r="AG300" s="15">
        <v>1.0526649909035355E-4</v>
      </c>
      <c r="AH300" s="15">
        <v>1.2886619450015015E-3</v>
      </c>
      <c r="AI300" s="15">
        <v>5.62137600782781E-5</v>
      </c>
      <c r="AJ300" s="15">
        <v>8.7873601155578538E-4</v>
      </c>
      <c r="AK300" s="15">
        <v>2.2116458186196522E-4</v>
      </c>
    </row>
    <row r="301" spans="1:37" x14ac:dyDescent="0.2">
      <c r="A301" s="11" t="s">
        <v>311</v>
      </c>
      <c r="B301" s="11" t="s">
        <v>590</v>
      </c>
      <c r="C301" s="11">
        <v>2010</v>
      </c>
      <c r="D301" s="12">
        <v>619388.9049999998</v>
      </c>
      <c r="E301" s="12">
        <v>1231015.8290000004</v>
      </c>
      <c r="F301" s="12">
        <v>1287084.703</v>
      </c>
      <c r="G301" s="12">
        <v>1215825.4830000007</v>
      </c>
      <c r="H301" s="12">
        <v>1332852.5079999997</v>
      </c>
      <c r="I301" s="12">
        <v>1323392.8720000004</v>
      </c>
      <c r="J301" s="12">
        <v>1062270.798</v>
      </c>
      <c r="K301" s="12">
        <v>1160752.6300000001</v>
      </c>
      <c r="L301" s="12">
        <v>7452442.1930000018</v>
      </c>
      <c r="M301" s="12">
        <f t="shared" si="4"/>
        <v>1780141.5349999999</v>
      </c>
      <c r="N301" s="13">
        <v>9229081</v>
      </c>
      <c r="O301" s="14">
        <v>106</v>
      </c>
      <c r="P301" s="14">
        <v>52</v>
      </c>
      <c r="Q301" s="14">
        <v>57</v>
      </c>
      <c r="R301" s="14">
        <v>58</v>
      </c>
      <c r="S301" s="14">
        <v>46</v>
      </c>
      <c r="T301" s="14">
        <v>60</v>
      </c>
      <c r="U301" s="14">
        <v>134</v>
      </c>
      <c r="V301" s="14">
        <v>1436</v>
      </c>
      <c r="W301" s="14">
        <v>55</v>
      </c>
      <c r="X301" s="14">
        <v>407</v>
      </c>
      <c r="Y301" s="14">
        <v>1542</v>
      </c>
      <c r="Z301" s="14">
        <v>2004</v>
      </c>
      <c r="AA301" s="15">
        <v>1.7113642033998014E-4</v>
      </c>
      <c r="AB301" s="16">
        <v>4.2241536440877062E-5</v>
      </c>
      <c r="AC301" s="15">
        <v>4.4286129628564158E-5</v>
      </c>
      <c r="AD301" s="15">
        <v>4.7704214799715601E-5</v>
      </c>
      <c r="AE301" s="15">
        <v>3.4512445843707721E-5</v>
      </c>
      <c r="AF301" s="15">
        <v>4.5338010555643963E-5</v>
      </c>
      <c r="AG301" s="15">
        <v>1.2614485896843793E-4</v>
      </c>
      <c r="AH301" s="15">
        <v>1.2371283621386237E-3</v>
      </c>
      <c r="AI301" s="15">
        <v>5.4612969743299813E-5</v>
      </c>
      <c r="AJ301" s="15">
        <v>8.6622325791639934E-4</v>
      </c>
      <c r="AK301" s="15">
        <v>2.1713971304401815E-4</v>
      </c>
    </row>
    <row r="302" spans="1:37" x14ac:dyDescent="0.2">
      <c r="A302" s="11" t="s">
        <v>312</v>
      </c>
      <c r="B302" s="11" t="s">
        <v>590</v>
      </c>
      <c r="C302" s="11">
        <v>2011</v>
      </c>
      <c r="D302" s="12">
        <v>619095.12699999986</v>
      </c>
      <c r="E302" s="12">
        <v>1236622.8929999997</v>
      </c>
      <c r="F302" s="12">
        <v>1293502.3369999994</v>
      </c>
      <c r="G302" s="12">
        <v>1217300.0850000004</v>
      </c>
      <c r="H302" s="12">
        <v>1317098.6529999997</v>
      </c>
      <c r="I302" s="12">
        <v>1327171.2469999997</v>
      </c>
      <c r="J302" s="12">
        <v>1086486.5979999998</v>
      </c>
      <c r="K302" s="12">
        <v>1176965.2210000006</v>
      </c>
      <c r="L302" s="12">
        <v>7478181.8129999992</v>
      </c>
      <c r="M302" s="12">
        <f t="shared" si="4"/>
        <v>1796060.3480000005</v>
      </c>
      <c r="N302" s="13">
        <v>9277245</v>
      </c>
      <c r="O302" s="14">
        <v>119</v>
      </c>
      <c r="P302" s="14">
        <v>64</v>
      </c>
      <c r="Q302" s="14">
        <v>49</v>
      </c>
      <c r="R302" s="14">
        <v>63</v>
      </c>
      <c r="S302" s="14">
        <v>51</v>
      </c>
      <c r="T302" s="14">
        <v>54</v>
      </c>
      <c r="U302" s="14">
        <v>107</v>
      </c>
      <c r="V302" s="14">
        <v>1344</v>
      </c>
      <c r="W302" s="14">
        <v>57</v>
      </c>
      <c r="X302" s="14">
        <v>388</v>
      </c>
      <c r="Y302" s="14">
        <v>1463</v>
      </c>
      <c r="Z302" s="14">
        <v>1908</v>
      </c>
      <c r="AA302" s="15">
        <v>1.9221601787862243E-4</v>
      </c>
      <c r="AB302" s="16">
        <v>5.1753853468407381E-5</v>
      </c>
      <c r="AC302" s="15">
        <v>3.7881647831920404E-5</v>
      </c>
      <c r="AD302" s="15">
        <v>5.1753877927314842E-5</v>
      </c>
      <c r="AE302" s="15">
        <v>3.8721473052785831E-5</v>
      </c>
      <c r="AF302" s="15">
        <v>4.068804242260683E-5</v>
      </c>
      <c r="AG302" s="15">
        <v>9.8482576956738512E-5</v>
      </c>
      <c r="AH302" s="15">
        <v>1.1419198936550388E-3</v>
      </c>
      <c r="AI302" s="15">
        <v>5.1884269425691758E-5</v>
      </c>
      <c r="AJ302" s="15">
        <v>8.1456060294918307E-4</v>
      </c>
      <c r="AK302" s="15">
        <v>2.0566450492576192E-4</v>
      </c>
    </row>
    <row r="303" spans="1:37" x14ac:dyDescent="0.2">
      <c r="A303" s="11" t="s">
        <v>313</v>
      </c>
      <c r="B303" s="11" t="s">
        <v>590</v>
      </c>
      <c r="C303" s="11">
        <v>2012</v>
      </c>
      <c r="D303" s="12">
        <v>616253.63299999991</v>
      </c>
      <c r="E303" s="12">
        <v>1242066.182</v>
      </c>
      <c r="F303" s="12">
        <v>1304008.0089999996</v>
      </c>
      <c r="G303" s="12">
        <v>1225213.8540000003</v>
      </c>
      <c r="H303" s="12">
        <v>1302627.946</v>
      </c>
      <c r="I303" s="12">
        <v>1326692.8749999995</v>
      </c>
      <c r="J303" s="12">
        <v>1109451.7730000005</v>
      </c>
      <c r="K303" s="12">
        <v>1205772.523</v>
      </c>
      <c r="L303" s="12">
        <v>7510060.6390000004</v>
      </c>
      <c r="M303" s="12">
        <f t="shared" si="4"/>
        <v>1822026.156</v>
      </c>
      <c r="N303" s="13">
        <v>9333264</v>
      </c>
      <c r="O303" s="14">
        <v>109</v>
      </c>
      <c r="P303" s="14">
        <v>45</v>
      </c>
      <c r="Q303" s="14">
        <v>45</v>
      </c>
      <c r="R303" s="14">
        <v>63</v>
      </c>
      <c r="S303" s="14">
        <v>44</v>
      </c>
      <c r="T303" s="14">
        <v>48</v>
      </c>
      <c r="U303" s="14">
        <v>174</v>
      </c>
      <c r="V303" s="14">
        <v>1597</v>
      </c>
      <c r="W303" s="14">
        <v>42</v>
      </c>
      <c r="X303" s="14">
        <v>419</v>
      </c>
      <c r="Y303" s="14">
        <v>1706</v>
      </c>
      <c r="Z303" s="14">
        <v>2167</v>
      </c>
      <c r="AA303" s="15">
        <v>1.768752250098297E-4</v>
      </c>
      <c r="AB303" s="16">
        <v>3.6229953485683097E-5</v>
      </c>
      <c r="AC303" s="15">
        <v>3.4508990504214004E-5</v>
      </c>
      <c r="AD303" s="15">
        <v>5.1419594868537936E-5</v>
      </c>
      <c r="AE303" s="15">
        <v>3.37778719818744E-5</v>
      </c>
      <c r="AF303" s="15">
        <v>3.6180189782054881E-5</v>
      </c>
      <c r="AG303" s="15">
        <v>1.5683421689389641E-4</v>
      </c>
      <c r="AH303" s="15">
        <v>1.3244620934192576E-3</v>
      </c>
      <c r="AI303" s="15">
        <v>5.5791826476622405E-5</v>
      </c>
      <c r="AJ303" s="15">
        <v>9.3632025774277637E-4</v>
      </c>
      <c r="AK303" s="15">
        <v>2.3218029619648603E-4</v>
      </c>
    </row>
    <row r="304" spans="1:37" x14ac:dyDescent="0.2">
      <c r="A304" s="11" t="s">
        <v>314</v>
      </c>
      <c r="B304" s="11" t="s">
        <v>590</v>
      </c>
      <c r="C304" s="11">
        <v>2013</v>
      </c>
      <c r="D304" s="12">
        <v>616638.81699999992</v>
      </c>
      <c r="E304" s="12">
        <v>1263333.5289999999</v>
      </c>
      <c r="F304" s="12">
        <v>1323872.1449999998</v>
      </c>
      <c r="G304" s="12">
        <v>1239162.7350000001</v>
      </c>
      <c r="H304" s="12">
        <v>1301525.1849999998</v>
      </c>
      <c r="I304" s="12">
        <v>1342227.8360000004</v>
      </c>
      <c r="J304" s="12">
        <v>1144432.7350000001</v>
      </c>
      <c r="K304" s="12">
        <v>1256150.5819999999</v>
      </c>
      <c r="L304" s="12">
        <v>7614554.165</v>
      </c>
      <c r="M304" s="12">
        <f t="shared" si="4"/>
        <v>1872789.3989999997</v>
      </c>
      <c r="N304" s="13">
        <v>9484977</v>
      </c>
      <c r="O304" s="14">
        <v>114</v>
      </c>
      <c r="P304" s="14">
        <v>87</v>
      </c>
      <c r="Q304" s="14">
        <v>49</v>
      </c>
      <c r="R304" s="14">
        <v>37</v>
      </c>
      <c r="S304" s="14">
        <v>60</v>
      </c>
      <c r="T304" s="14">
        <v>41</v>
      </c>
      <c r="U304" s="14">
        <v>165</v>
      </c>
      <c r="V304" s="14">
        <v>1586</v>
      </c>
      <c r="W304" s="14">
        <v>63</v>
      </c>
      <c r="X304" s="14">
        <v>439</v>
      </c>
      <c r="Y304" s="14">
        <v>1700</v>
      </c>
      <c r="Z304" s="14">
        <v>2202</v>
      </c>
      <c r="AA304" s="15">
        <v>1.848732140390053E-4</v>
      </c>
      <c r="AB304" s="16">
        <v>6.8865424690236346E-5</v>
      </c>
      <c r="AC304" s="15">
        <v>3.7012637651651781E-5</v>
      </c>
      <c r="AD304" s="15">
        <v>2.9858870796336525E-5</v>
      </c>
      <c r="AE304" s="15">
        <v>4.6099761027674628E-5</v>
      </c>
      <c r="AF304" s="15">
        <v>3.054622985780485E-5</v>
      </c>
      <c r="AG304" s="15">
        <v>1.4417623242837422E-4</v>
      </c>
      <c r="AH304" s="15">
        <v>1.262587481729161E-3</v>
      </c>
      <c r="AI304" s="15">
        <v>5.7652751623705864E-5</v>
      </c>
      <c r="AJ304" s="15">
        <v>9.0773687682541189E-4</v>
      </c>
      <c r="AK304" s="15">
        <v>2.3215659879828913E-4</v>
      </c>
    </row>
    <row r="305" spans="1:37" x14ac:dyDescent="0.2">
      <c r="A305" s="11" t="s">
        <v>315</v>
      </c>
      <c r="B305" s="11" t="s">
        <v>590</v>
      </c>
      <c r="C305" s="11">
        <v>2014</v>
      </c>
      <c r="D305" s="12">
        <v>611557.70200000016</v>
      </c>
      <c r="E305" s="12">
        <v>1272061.4829999993</v>
      </c>
      <c r="F305" s="12">
        <v>1334033.6939999999</v>
      </c>
      <c r="G305" s="12">
        <v>1251813.7130000002</v>
      </c>
      <c r="H305" s="12">
        <v>1296224.3319999999</v>
      </c>
      <c r="I305" s="12">
        <v>1345358.3269999998</v>
      </c>
      <c r="J305" s="12">
        <v>1177148.3609999996</v>
      </c>
      <c r="K305" s="12">
        <v>1323965.7349999994</v>
      </c>
      <c r="L305" s="12">
        <v>7676639.9099999983</v>
      </c>
      <c r="M305" s="12">
        <f t="shared" si="4"/>
        <v>1935523.4369999995</v>
      </c>
      <c r="N305" s="13">
        <v>9609925</v>
      </c>
      <c r="O305" s="14">
        <v>109</v>
      </c>
      <c r="P305" s="14">
        <v>95</v>
      </c>
      <c r="Q305" s="14">
        <v>52</v>
      </c>
      <c r="R305" s="14">
        <v>67</v>
      </c>
      <c r="S305" s="14">
        <v>73</v>
      </c>
      <c r="T305" s="14">
        <v>64</v>
      </c>
      <c r="U305" s="14">
        <v>171</v>
      </c>
      <c r="V305" s="14">
        <v>1528</v>
      </c>
      <c r="W305" s="14">
        <v>62</v>
      </c>
      <c r="X305" s="14">
        <v>522</v>
      </c>
      <c r="Y305" s="14">
        <v>1637</v>
      </c>
      <c r="Z305" s="14">
        <v>2221</v>
      </c>
      <c r="AA305" s="15">
        <v>1.7823338606239966E-4</v>
      </c>
      <c r="AB305" s="16">
        <v>7.4681924788693607E-5</v>
      </c>
      <c r="AC305" s="15">
        <v>3.8979525205305652E-5</v>
      </c>
      <c r="AD305" s="15">
        <v>5.3522340667952073E-5</v>
      </c>
      <c r="AE305" s="15">
        <v>5.6317412193123373E-5</v>
      </c>
      <c r="AF305" s="15">
        <v>4.7570969544383702E-5</v>
      </c>
      <c r="AG305" s="15">
        <v>1.4526631108311084E-4</v>
      </c>
      <c r="AH305" s="15">
        <v>1.1541084180702009E-3</v>
      </c>
      <c r="AI305" s="15">
        <v>6.7998500140668987E-5</v>
      </c>
      <c r="AJ305" s="15">
        <v>8.4576604380327141E-4</v>
      </c>
      <c r="AK305" s="15">
        <v>2.3111522722601892E-4</v>
      </c>
    </row>
    <row r="306" spans="1:37" x14ac:dyDescent="0.2">
      <c r="A306" s="11" t="s">
        <v>316</v>
      </c>
      <c r="B306" s="11" t="s">
        <v>590</v>
      </c>
      <c r="C306" s="11">
        <v>2015</v>
      </c>
      <c r="D306" s="12">
        <v>571738.84400000004</v>
      </c>
      <c r="E306" s="12">
        <v>1203754.2639999997</v>
      </c>
      <c r="F306" s="12">
        <v>1273622.4140000001</v>
      </c>
      <c r="G306" s="12">
        <v>1192207.0379999997</v>
      </c>
      <c r="H306" s="12">
        <v>1216011.6380000005</v>
      </c>
      <c r="I306" s="12">
        <v>1265547.2830000001</v>
      </c>
      <c r="J306" s="12">
        <v>1121255.7370000004</v>
      </c>
      <c r="K306" s="12">
        <v>1264593.79</v>
      </c>
      <c r="L306" s="12">
        <v>7272398.3740000008</v>
      </c>
      <c r="M306" s="12">
        <f t="shared" si="4"/>
        <v>1836332.6340000001</v>
      </c>
      <c r="N306" s="13">
        <v>9108554</v>
      </c>
      <c r="O306" s="14">
        <v>121</v>
      </c>
      <c r="P306" s="14">
        <v>85</v>
      </c>
      <c r="Q306" s="14">
        <v>56</v>
      </c>
      <c r="R306" s="14">
        <v>59</v>
      </c>
      <c r="S306" s="14">
        <v>56</v>
      </c>
      <c r="T306" s="14">
        <v>45</v>
      </c>
      <c r="U306" s="14">
        <v>195</v>
      </c>
      <c r="V306" s="14">
        <v>1778</v>
      </c>
      <c r="W306" s="14">
        <v>48</v>
      </c>
      <c r="X306" s="14">
        <v>496</v>
      </c>
      <c r="Y306" s="14">
        <v>1899</v>
      </c>
      <c r="Z306" s="14">
        <v>2443</v>
      </c>
      <c r="AA306" s="15">
        <v>2.1163508701535765E-4</v>
      </c>
      <c r="AB306" s="16">
        <v>7.0612418615698482E-5</v>
      </c>
      <c r="AC306" s="15">
        <v>4.3969075437455353E-5</v>
      </c>
      <c r="AD306" s="15">
        <v>4.9488048736045138E-5</v>
      </c>
      <c r="AE306" s="15">
        <v>4.6052190826153902E-5</v>
      </c>
      <c r="AF306" s="15">
        <v>3.5557739014955478E-5</v>
      </c>
      <c r="AG306" s="15">
        <v>1.7391215363743545E-4</v>
      </c>
      <c r="AH306" s="15">
        <v>1.4059850792087158E-3</v>
      </c>
      <c r="AI306" s="15">
        <v>6.8203084387302007E-5</v>
      </c>
      <c r="AJ306" s="15">
        <v>1.0341263695039251E-3</v>
      </c>
      <c r="AK306" s="15">
        <v>2.6820942160522956E-4</v>
      </c>
    </row>
    <row r="307" spans="1:37" x14ac:dyDescent="0.2">
      <c r="A307" s="11" t="s">
        <v>317</v>
      </c>
      <c r="B307" s="11" t="s">
        <v>590</v>
      </c>
      <c r="C307" s="11">
        <v>2016</v>
      </c>
      <c r="D307" s="12">
        <v>581748.34299999976</v>
      </c>
      <c r="E307" s="12">
        <v>1240508.1379999998</v>
      </c>
      <c r="F307" s="12">
        <v>1300771.719</v>
      </c>
      <c r="G307" s="12">
        <v>1243246.1399999999</v>
      </c>
      <c r="H307" s="12">
        <v>1247091.3969999996</v>
      </c>
      <c r="I307" s="12">
        <v>1306406.3749999998</v>
      </c>
      <c r="J307" s="12">
        <v>1171056.3590000002</v>
      </c>
      <c r="K307" s="12">
        <v>1345528.3689999997</v>
      </c>
      <c r="L307" s="12">
        <v>7509080.1279999996</v>
      </c>
      <c r="M307" s="12">
        <f t="shared" si="4"/>
        <v>1927276.7119999994</v>
      </c>
      <c r="N307" s="13">
        <v>9436298</v>
      </c>
      <c r="O307" s="14">
        <v>99</v>
      </c>
      <c r="P307" s="14">
        <v>90</v>
      </c>
      <c r="Q307" s="14">
        <v>56</v>
      </c>
      <c r="R307" s="14">
        <v>55</v>
      </c>
      <c r="S307" s="14">
        <v>51</v>
      </c>
      <c r="T307" s="14">
        <v>56</v>
      </c>
      <c r="U307" s="14">
        <v>186</v>
      </c>
      <c r="V307" s="14">
        <v>1550</v>
      </c>
      <c r="W307" s="14">
        <v>68</v>
      </c>
      <c r="X307" s="14">
        <v>494</v>
      </c>
      <c r="Y307" s="14">
        <v>1649</v>
      </c>
      <c r="Z307" s="14">
        <v>2211</v>
      </c>
      <c r="AA307" s="15">
        <v>1.7017667723722256E-4</v>
      </c>
      <c r="AB307" s="16">
        <v>7.2550914615604093E-5</v>
      </c>
      <c r="AC307" s="15">
        <v>4.3051366494231107E-5</v>
      </c>
      <c r="AD307" s="15">
        <v>4.423902735784887E-5</v>
      </c>
      <c r="AE307" s="15">
        <v>4.0895158223916459E-5</v>
      </c>
      <c r="AF307" s="15">
        <v>4.2865681821248011E-5</v>
      </c>
      <c r="AG307" s="15">
        <v>1.5883095512058098E-4</v>
      </c>
      <c r="AH307" s="15">
        <v>1.1519638200954204E-3</v>
      </c>
      <c r="AI307" s="15">
        <v>6.5787019392423782E-5</v>
      </c>
      <c r="AJ307" s="15">
        <v>8.5561143853016188E-4</v>
      </c>
      <c r="AK307" s="15">
        <v>2.3430798815382898E-4</v>
      </c>
    </row>
    <row r="308" spans="1:37" x14ac:dyDescent="0.2">
      <c r="A308" s="11" t="s">
        <v>318</v>
      </c>
      <c r="B308" s="11" t="s">
        <v>590</v>
      </c>
      <c r="C308" s="11">
        <v>2017</v>
      </c>
      <c r="D308" s="12">
        <v>596188</v>
      </c>
      <c r="E308" s="12">
        <v>1273298</v>
      </c>
      <c r="F308" s="12">
        <v>1349978</v>
      </c>
      <c r="G308" s="12">
        <v>1299950</v>
      </c>
      <c r="H308" s="12">
        <v>1277317</v>
      </c>
      <c r="I308" s="12">
        <v>1350960</v>
      </c>
      <c r="J308" s="12">
        <v>1243861</v>
      </c>
      <c r="K308" s="12">
        <v>1465613</v>
      </c>
      <c r="L308" s="12">
        <v>7795364</v>
      </c>
      <c r="M308" s="12">
        <f t="shared" si="4"/>
        <v>2061801</v>
      </c>
      <c r="N308" s="13">
        <v>9857165</v>
      </c>
      <c r="O308" s="14">
        <v>96</v>
      </c>
      <c r="P308" s="14">
        <v>74</v>
      </c>
      <c r="Q308" s="14">
        <v>69</v>
      </c>
      <c r="R308" s="14">
        <v>58</v>
      </c>
      <c r="S308" s="14">
        <v>55</v>
      </c>
      <c r="T308" s="14">
        <v>65</v>
      </c>
      <c r="U308" s="14">
        <v>212</v>
      </c>
      <c r="V308" s="14">
        <v>1690</v>
      </c>
      <c r="W308" s="14">
        <v>63</v>
      </c>
      <c r="X308" s="14">
        <v>533</v>
      </c>
      <c r="Y308" s="14">
        <v>1786</v>
      </c>
      <c r="Z308" s="14">
        <v>2382</v>
      </c>
      <c r="AA308" s="15">
        <v>1.6102303300301248E-4</v>
      </c>
      <c r="AB308" s="16">
        <v>5.8116795911090727E-5</v>
      </c>
      <c r="AC308" s="15">
        <v>5.1111944046495571E-5</v>
      </c>
      <c r="AD308" s="15">
        <v>4.4617100657717604E-5</v>
      </c>
      <c r="AE308" s="15">
        <v>4.3059005712755724E-5</v>
      </c>
      <c r="AF308" s="15">
        <v>4.8113933795227095E-5</v>
      </c>
      <c r="AG308" s="15">
        <v>1.7043705044213138E-4</v>
      </c>
      <c r="AH308" s="15">
        <v>1.1531011256040989E-3</v>
      </c>
      <c r="AI308" s="15">
        <v>6.8373972017214335E-5</v>
      </c>
      <c r="AJ308" s="15">
        <v>8.6623296816715092E-4</v>
      </c>
      <c r="AK308" s="15">
        <v>2.4165163107242295E-4</v>
      </c>
    </row>
    <row r="309" spans="1:37" x14ac:dyDescent="0.2">
      <c r="A309" s="11" t="s">
        <v>319</v>
      </c>
      <c r="B309" s="11" t="s">
        <v>591</v>
      </c>
      <c r="C309" s="11">
        <v>2009</v>
      </c>
      <c r="D309" s="12">
        <v>39268.421999999999</v>
      </c>
      <c r="E309" s="12">
        <v>73636.786999999982</v>
      </c>
      <c r="F309" s="12">
        <v>110411.41800000001</v>
      </c>
      <c r="G309" s="12">
        <v>75390.820000000007</v>
      </c>
      <c r="H309" s="12">
        <v>72782.008999999991</v>
      </c>
      <c r="I309" s="12">
        <v>88506.627999999982</v>
      </c>
      <c r="J309" s="12">
        <v>65287.616000000009</v>
      </c>
      <c r="K309" s="12">
        <v>88812.41</v>
      </c>
      <c r="L309" s="12">
        <v>486015.27799999993</v>
      </c>
      <c r="M309" s="12">
        <f t="shared" si="4"/>
        <v>128080.83199999999</v>
      </c>
      <c r="N309" s="13">
        <v>614109</v>
      </c>
      <c r="O309" s="14">
        <v>107</v>
      </c>
      <c r="P309" s="14">
        <v>54</v>
      </c>
      <c r="Q309" s="14">
        <v>40</v>
      </c>
      <c r="R309" s="14">
        <v>57</v>
      </c>
      <c r="S309" s="14">
        <v>52</v>
      </c>
      <c r="T309" s="14">
        <v>53</v>
      </c>
      <c r="U309" s="14">
        <v>51</v>
      </c>
      <c r="V309" s="14">
        <v>206</v>
      </c>
      <c r="W309" s="14">
        <v>64</v>
      </c>
      <c r="X309" s="14">
        <v>307</v>
      </c>
      <c r="Y309" s="14">
        <v>313</v>
      </c>
      <c r="Z309" s="14">
        <v>684</v>
      </c>
      <c r="AA309" s="15">
        <v>2.7248357471558191E-3</v>
      </c>
      <c r="AB309" s="16">
        <v>7.3332911714358228E-4</v>
      </c>
      <c r="AC309" s="15">
        <v>3.622813720225928E-4</v>
      </c>
      <c r="AD309" s="15">
        <v>7.5606022059449668E-4</v>
      </c>
      <c r="AE309" s="15">
        <v>7.1446227872055588E-4</v>
      </c>
      <c r="AF309" s="15">
        <v>5.9882520888718087E-4</v>
      </c>
      <c r="AG309" s="15">
        <v>7.8115886479910668E-4</v>
      </c>
      <c r="AH309" s="15">
        <v>2.3194956650765359E-3</v>
      </c>
      <c r="AI309" s="15">
        <v>6.3166738556724971E-4</v>
      </c>
      <c r="AJ309" s="15">
        <v>2.4437692597124917E-3</v>
      </c>
      <c r="AK309" s="15">
        <v>1.1138087863880842E-3</v>
      </c>
    </row>
    <row r="310" spans="1:37" x14ac:dyDescent="0.2">
      <c r="A310" s="11" t="s">
        <v>320</v>
      </c>
      <c r="B310" s="11" t="s">
        <v>591</v>
      </c>
      <c r="C310" s="11">
        <v>2010</v>
      </c>
      <c r="D310" s="12">
        <v>35805.02900000001</v>
      </c>
      <c r="E310" s="12">
        <v>68062.159999999989</v>
      </c>
      <c r="F310" s="12">
        <v>86648.112000000008</v>
      </c>
      <c r="G310" s="12">
        <v>70893.409000000014</v>
      </c>
      <c r="H310" s="12">
        <v>66339.702000000019</v>
      </c>
      <c r="I310" s="12">
        <v>82738.121000000028</v>
      </c>
      <c r="J310" s="12">
        <v>64705.95400000002</v>
      </c>
      <c r="K310" s="12">
        <v>82344.636999999988</v>
      </c>
      <c r="L310" s="12">
        <v>439387.4580000001</v>
      </c>
      <c r="M310" s="12">
        <f t="shared" si="4"/>
        <v>118149.666</v>
      </c>
      <c r="N310" s="13">
        <v>557840</v>
      </c>
      <c r="O310" s="14">
        <v>108</v>
      </c>
      <c r="P310" s="14">
        <v>72</v>
      </c>
      <c r="Q310" s="14">
        <v>51</v>
      </c>
      <c r="R310" s="14">
        <v>54</v>
      </c>
      <c r="S310" s="14">
        <v>49</v>
      </c>
      <c r="T310" s="14">
        <v>48</v>
      </c>
      <c r="U310" s="14">
        <v>55</v>
      </c>
      <c r="V310" s="14">
        <v>166</v>
      </c>
      <c r="W310" s="14">
        <v>43</v>
      </c>
      <c r="X310" s="14">
        <v>329</v>
      </c>
      <c r="Y310" s="14">
        <v>274</v>
      </c>
      <c r="Z310" s="14">
        <v>646</v>
      </c>
      <c r="AA310" s="15">
        <v>3.0163360571499598E-3</v>
      </c>
      <c r="AB310" s="16">
        <v>1.0578565240950332E-3</v>
      </c>
      <c r="AC310" s="15">
        <v>5.8858755052851005E-4</v>
      </c>
      <c r="AD310" s="15">
        <v>7.6170691692932957E-4</v>
      </c>
      <c r="AE310" s="15">
        <v>7.3862255214833473E-4</v>
      </c>
      <c r="AF310" s="15">
        <v>5.8014370425453563E-4</v>
      </c>
      <c r="AG310" s="15">
        <v>8.4999905881922373E-4</v>
      </c>
      <c r="AH310" s="15">
        <v>2.0159175636416979E-3</v>
      </c>
      <c r="AI310" s="15">
        <v>7.4876966561025489E-4</v>
      </c>
      <c r="AJ310" s="15">
        <v>2.3190924636215223E-3</v>
      </c>
      <c r="AK310" s="15">
        <v>1.1580381471389645E-3</v>
      </c>
    </row>
    <row r="311" spans="1:37" x14ac:dyDescent="0.2">
      <c r="A311" s="11" t="s">
        <v>321</v>
      </c>
      <c r="B311" s="11" t="s">
        <v>591</v>
      </c>
      <c r="C311" s="11">
        <v>2011</v>
      </c>
      <c r="D311" s="12">
        <v>42127.234999999979</v>
      </c>
      <c r="E311" s="12">
        <v>78759.998999999967</v>
      </c>
      <c r="F311" s="12">
        <v>107728.15000000002</v>
      </c>
      <c r="G311" s="12">
        <v>85941.305999999997</v>
      </c>
      <c r="H311" s="12">
        <v>75048.102999999974</v>
      </c>
      <c r="I311" s="12">
        <v>94145.400000000023</v>
      </c>
      <c r="J311" s="12">
        <v>76774.97199999998</v>
      </c>
      <c r="K311" s="12">
        <v>94279.78700000004</v>
      </c>
      <c r="L311" s="12">
        <v>518397.92999999993</v>
      </c>
      <c r="M311" s="12">
        <f t="shared" si="4"/>
        <v>136407.02200000003</v>
      </c>
      <c r="N311" s="13">
        <v>655121</v>
      </c>
      <c r="O311" s="14">
        <v>111</v>
      </c>
      <c r="P311" s="14">
        <v>57</v>
      </c>
      <c r="Q311" s="14">
        <v>54</v>
      </c>
      <c r="R311" s="14">
        <v>31</v>
      </c>
      <c r="S311" s="14">
        <v>41</v>
      </c>
      <c r="T311" s="14">
        <v>48</v>
      </c>
      <c r="U311" s="14">
        <v>66</v>
      </c>
      <c r="V311" s="14">
        <v>154</v>
      </c>
      <c r="W311" s="14">
        <v>54</v>
      </c>
      <c r="X311" s="14">
        <v>297</v>
      </c>
      <c r="Y311" s="14">
        <v>265</v>
      </c>
      <c r="Z311" s="14">
        <v>616</v>
      </c>
      <c r="AA311" s="15">
        <v>2.6348750398643549E-3</v>
      </c>
      <c r="AB311" s="16">
        <v>7.2371763234786257E-4</v>
      </c>
      <c r="AC311" s="15">
        <v>5.0126174077991671E-4</v>
      </c>
      <c r="AD311" s="15">
        <v>3.6071129754532708E-4</v>
      </c>
      <c r="AE311" s="15">
        <v>5.46316273976972E-4</v>
      </c>
      <c r="AF311" s="15">
        <v>5.0984965808207293E-4</v>
      </c>
      <c r="AG311" s="15">
        <v>8.5965514907644668E-4</v>
      </c>
      <c r="AH311" s="15">
        <v>1.6334360195361911E-3</v>
      </c>
      <c r="AI311" s="15">
        <v>5.729189543638803E-4</v>
      </c>
      <c r="AJ311" s="15">
        <v>1.9427152364634127E-3</v>
      </c>
      <c r="AK311" s="15">
        <v>9.4028431389010575E-4</v>
      </c>
    </row>
    <row r="312" spans="1:37" x14ac:dyDescent="0.2">
      <c r="A312" s="11" t="s">
        <v>322</v>
      </c>
      <c r="B312" s="11" t="s">
        <v>591</v>
      </c>
      <c r="C312" s="11">
        <v>2012</v>
      </c>
      <c r="D312" s="12">
        <v>41924.519999999997</v>
      </c>
      <c r="E312" s="12">
        <v>76861.214000000007</v>
      </c>
      <c r="F312" s="12">
        <v>104730.63299999997</v>
      </c>
      <c r="G312" s="12">
        <v>86940.062000000005</v>
      </c>
      <c r="H312" s="12">
        <v>72774.090000000026</v>
      </c>
      <c r="I312" s="12">
        <v>90960.793999999994</v>
      </c>
      <c r="J312" s="12">
        <v>78184.996999999988</v>
      </c>
      <c r="K312" s="12">
        <v>91383.973000000027</v>
      </c>
      <c r="L312" s="12">
        <v>510451.79</v>
      </c>
      <c r="M312" s="12">
        <f t="shared" si="4"/>
        <v>133308.49300000002</v>
      </c>
      <c r="N312" s="13">
        <v>644077</v>
      </c>
      <c r="O312" s="14">
        <v>103</v>
      </c>
      <c r="P312" s="14">
        <v>51</v>
      </c>
      <c r="Q312" s="14">
        <v>67</v>
      </c>
      <c r="R312" s="14">
        <v>47</v>
      </c>
      <c r="S312" s="14">
        <v>51</v>
      </c>
      <c r="T312" s="14">
        <v>49</v>
      </c>
      <c r="U312" s="14">
        <v>45</v>
      </c>
      <c r="V312" s="14">
        <v>202</v>
      </c>
      <c r="W312" s="14">
        <v>40</v>
      </c>
      <c r="X312" s="14">
        <v>310</v>
      </c>
      <c r="Y312" s="14">
        <v>305</v>
      </c>
      <c r="Z312" s="14">
        <v>655</v>
      </c>
      <c r="AA312" s="15">
        <v>2.4567961660622471E-3</v>
      </c>
      <c r="AB312" s="16">
        <v>6.6353362568538133E-4</v>
      </c>
      <c r="AC312" s="15">
        <v>6.3973641790172333E-4</v>
      </c>
      <c r="AD312" s="15">
        <v>5.4060232899304803E-4</v>
      </c>
      <c r="AE312" s="15">
        <v>7.0079886948775283E-4</v>
      </c>
      <c r="AF312" s="15">
        <v>5.3869362661895857E-4</v>
      </c>
      <c r="AG312" s="15">
        <v>5.7555799356237114E-4</v>
      </c>
      <c r="AH312" s="15">
        <v>2.2104532487332317E-3</v>
      </c>
      <c r="AI312" s="15">
        <v>6.0730514824916179E-4</v>
      </c>
      <c r="AJ312" s="15">
        <v>2.2879262463795158E-3</v>
      </c>
      <c r="AK312" s="15">
        <v>1.0169591523994802E-3</v>
      </c>
    </row>
    <row r="313" spans="1:37" x14ac:dyDescent="0.2">
      <c r="A313" s="11" t="s">
        <v>323</v>
      </c>
      <c r="B313" s="11" t="s">
        <v>591</v>
      </c>
      <c r="C313" s="11">
        <v>2013</v>
      </c>
      <c r="D313" s="12">
        <v>41571.671999999999</v>
      </c>
      <c r="E313" s="12">
        <v>76732.354999999996</v>
      </c>
      <c r="F313" s="12">
        <v>104486.21499999994</v>
      </c>
      <c r="G313" s="12">
        <v>87393.346999999994</v>
      </c>
      <c r="H313" s="12">
        <v>71085.01999999999</v>
      </c>
      <c r="I313" s="12">
        <v>86611.937999999966</v>
      </c>
      <c r="J313" s="12">
        <v>78879.335999999981</v>
      </c>
      <c r="K313" s="12">
        <v>89918.150999999998</v>
      </c>
      <c r="L313" s="12">
        <v>505188.21099999989</v>
      </c>
      <c r="M313" s="12">
        <f t="shared" si="4"/>
        <v>131489.823</v>
      </c>
      <c r="N313" s="13">
        <v>636576</v>
      </c>
      <c r="O313" s="14">
        <v>121</v>
      </c>
      <c r="P313" s="14">
        <v>42</v>
      </c>
      <c r="Q313" s="14">
        <v>75</v>
      </c>
      <c r="R313" s="14">
        <v>49</v>
      </c>
      <c r="S313" s="14">
        <v>55</v>
      </c>
      <c r="T313" s="14">
        <v>57</v>
      </c>
      <c r="U313" s="14">
        <v>57</v>
      </c>
      <c r="V313" s="14">
        <v>176</v>
      </c>
      <c r="W313" s="14">
        <v>48</v>
      </c>
      <c r="X313" s="14">
        <v>335</v>
      </c>
      <c r="Y313" s="14">
        <v>297</v>
      </c>
      <c r="Z313" s="14">
        <v>680</v>
      </c>
      <c r="AA313" s="15">
        <v>2.9106358772387122E-3</v>
      </c>
      <c r="AB313" s="16">
        <v>5.4735710900571217E-4</v>
      </c>
      <c r="AC313" s="15">
        <v>7.177980368032285E-4</v>
      </c>
      <c r="AD313" s="15">
        <v>5.6068341220527921E-4</v>
      </c>
      <c r="AE313" s="15">
        <v>7.7372138321125895E-4</v>
      </c>
      <c r="AF313" s="15">
        <v>6.5810789270181233E-4</v>
      </c>
      <c r="AG313" s="15">
        <v>7.2262271578959559E-4</v>
      </c>
      <c r="AH313" s="15">
        <v>1.9573356218145544E-3</v>
      </c>
      <c r="AI313" s="15">
        <v>6.6311919539230909E-4</v>
      </c>
      <c r="AJ313" s="15">
        <v>2.2587299398828761E-3</v>
      </c>
      <c r="AK313" s="15">
        <v>1.0682149499824059E-3</v>
      </c>
    </row>
    <row r="314" spans="1:37" x14ac:dyDescent="0.2">
      <c r="A314" s="11" t="s">
        <v>324</v>
      </c>
      <c r="B314" s="11" t="s">
        <v>591</v>
      </c>
      <c r="C314" s="11">
        <v>2014</v>
      </c>
      <c r="D314" s="12">
        <v>42181.464000000007</v>
      </c>
      <c r="E314" s="12">
        <v>77404.065999999992</v>
      </c>
      <c r="F314" s="12">
        <v>104687.64699999997</v>
      </c>
      <c r="G314" s="12">
        <v>89141.656000000003</v>
      </c>
      <c r="H314" s="12">
        <v>71128.285000000003</v>
      </c>
      <c r="I314" s="12">
        <v>80527.824999999983</v>
      </c>
      <c r="J314" s="12">
        <v>75842.454000000012</v>
      </c>
      <c r="K314" s="12">
        <v>85151.657999999996</v>
      </c>
      <c r="L314" s="12">
        <v>498731.93299999996</v>
      </c>
      <c r="M314" s="12">
        <f t="shared" si="4"/>
        <v>127333.122</v>
      </c>
      <c r="N314" s="13">
        <v>626359</v>
      </c>
      <c r="O314" s="14">
        <v>105</v>
      </c>
      <c r="P314" s="14">
        <v>52</v>
      </c>
      <c r="Q314" s="14">
        <v>52</v>
      </c>
      <c r="R314" s="14">
        <v>44</v>
      </c>
      <c r="S314" s="14">
        <v>58</v>
      </c>
      <c r="T314" s="14">
        <v>41</v>
      </c>
      <c r="U314" s="14">
        <v>58</v>
      </c>
      <c r="V314" s="14">
        <v>191</v>
      </c>
      <c r="W314" s="14">
        <v>43</v>
      </c>
      <c r="X314" s="14">
        <v>305</v>
      </c>
      <c r="Y314" s="14">
        <v>296</v>
      </c>
      <c r="Z314" s="14">
        <v>644</v>
      </c>
      <c r="AA314" s="15">
        <v>2.489245039005758E-3</v>
      </c>
      <c r="AB314" s="16">
        <v>6.7179933415900922E-4</v>
      </c>
      <c r="AC314" s="15">
        <v>4.9671572043261244E-4</v>
      </c>
      <c r="AD314" s="15">
        <v>4.935963944847513E-4</v>
      </c>
      <c r="AE314" s="15">
        <v>8.1542806775110625E-4</v>
      </c>
      <c r="AF314" s="15">
        <v>5.0914078456732207E-4</v>
      </c>
      <c r="AG314" s="15">
        <v>7.6474318723916809E-4</v>
      </c>
      <c r="AH314" s="15">
        <v>2.2430567353133629E-3</v>
      </c>
      <c r="AI314" s="15">
        <v>6.1155097522099119E-4</v>
      </c>
      <c r="AJ314" s="15">
        <v>2.3246111879672597E-3</v>
      </c>
      <c r="AK314" s="15">
        <v>1.0281643594168839E-3</v>
      </c>
    </row>
    <row r="315" spans="1:37" x14ac:dyDescent="0.2">
      <c r="A315" s="11" t="s">
        <v>325</v>
      </c>
      <c r="B315" s="11" t="s">
        <v>591</v>
      </c>
      <c r="C315" s="11">
        <v>2015</v>
      </c>
      <c r="D315" s="12">
        <v>43447.164999999994</v>
      </c>
      <c r="E315" s="12">
        <v>79017.565000000002</v>
      </c>
      <c r="F315" s="12">
        <v>105687.87900000003</v>
      </c>
      <c r="G315" s="12">
        <v>94618.745999999985</v>
      </c>
      <c r="H315" s="12">
        <v>73289.823000000019</v>
      </c>
      <c r="I315" s="12">
        <v>82751.444000000003</v>
      </c>
      <c r="J315" s="12">
        <v>81499.172999999981</v>
      </c>
      <c r="K315" s="12">
        <v>90690.974000000017</v>
      </c>
      <c r="L315" s="12">
        <v>516864.63</v>
      </c>
      <c r="M315" s="12">
        <f t="shared" si="4"/>
        <v>134138.13900000002</v>
      </c>
      <c r="N315" s="13">
        <v>651126</v>
      </c>
      <c r="O315" s="14">
        <v>99</v>
      </c>
      <c r="P315" s="14">
        <v>48</v>
      </c>
      <c r="Q315" s="14">
        <v>59</v>
      </c>
      <c r="R315" s="14">
        <v>50</v>
      </c>
      <c r="S315" s="14">
        <v>45</v>
      </c>
      <c r="T315" s="14">
        <v>36</v>
      </c>
      <c r="U315" s="14">
        <v>59</v>
      </c>
      <c r="V315" s="14">
        <v>201</v>
      </c>
      <c r="W315" s="14">
        <v>65</v>
      </c>
      <c r="X315" s="14">
        <v>297</v>
      </c>
      <c r="Y315" s="14">
        <v>300</v>
      </c>
      <c r="Z315" s="14">
        <v>662</v>
      </c>
      <c r="AA315" s="15">
        <v>2.2786296873455385E-3</v>
      </c>
      <c r="AB315" s="16">
        <v>6.0745987300418584E-4</v>
      </c>
      <c r="AC315" s="15">
        <v>5.582475545752979E-4</v>
      </c>
      <c r="AD315" s="15">
        <v>5.2843651087914451E-4</v>
      </c>
      <c r="AE315" s="15">
        <v>6.1400066418498497E-4</v>
      </c>
      <c r="AF315" s="15">
        <v>4.3503772574651382E-4</v>
      </c>
      <c r="AG315" s="15">
        <v>7.2393372629683025E-4</v>
      </c>
      <c r="AH315" s="15">
        <v>2.2163175797406251E-3</v>
      </c>
      <c r="AI315" s="15">
        <v>5.7461854180271537E-4</v>
      </c>
      <c r="AJ315" s="15">
        <v>2.2365003886031247E-3</v>
      </c>
      <c r="AK315" s="15">
        <v>1.0167003007098472E-3</v>
      </c>
    </row>
    <row r="316" spans="1:37" x14ac:dyDescent="0.2">
      <c r="A316" s="11" t="s">
        <v>326</v>
      </c>
      <c r="B316" s="11" t="s">
        <v>591</v>
      </c>
      <c r="C316" s="11">
        <v>2016</v>
      </c>
      <c r="D316" s="12">
        <v>39452.471999999994</v>
      </c>
      <c r="E316" s="12">
        <v>70575.979000000007</v>
      </c>
      <c r="F316" s="12">
        <v>86864.62</v>
      </c>
      <c r="G316" s="12">
        <v>84411.347999999998</v>
      </c>
      <c r="H316" s="12">
        <v>65240.150999999998</v>
      </c>
      <c r="I316" s="12">
        <v>70875.867000000027</v>
      </c>
      <c r="J316" s="12">
        <v>71415.012000000002</v>
      </c>
      <c r="K316" s="12">
        <v>80753.71199999997</v>
      </c>
      <c r="L316" s="12">
        <v>449382.97700000001</v>
      </c>
      <c r="M316" s="12">
        <f t="shared" si="4"/>
        <v>120206.18399999996</v>
      </c>
      <c r="N316" s="13">
        <v>569318</v>
      </c>
      <c r="O316" s="14">
        <v>116</v>
      </c>
      <c r="P316" s="14">
        <v>42</v>
      </c>
      <c r="Q316" s="14">
        <v>55</v>
      </c>
      <c r="R316" s="14">
        <v>59</v>
      </c>
      <c r="S316" s="14">
        <v>47</v>
      </c>
      <c r="T316" s="14">
        <v>55</v>
      </c>
      <c r="U316" s="14">
        <v>70</v>
      </c>
      <c r="V316" s="14">
        <v>159</v>
      </c>
      <c r="W316" s="14">
        <v>52</v>
      </c>
      <c r="X316" s="14">
        <v>328</v>
      </c>
      <c r="Y316" s="14">
        <v>275</v>
      </c>
      <c r="Z316" s="14">
        <v>655</v>
      </c>
      <c r="AA316" s="15">
        <v>2.940246684669088E-3</v>
      </c>
      <c r="AB316" s="16">
        <v>5.9510332828680978E-4</v>
      </c>
      <c r="AC316" s="15">
        <v>6.331691775086336E-4</v>
      </c>
      <c r="AD316" s="15">
        <v>6.9895815429934854E-4</v>
      </c>
      <c r="AE316" s="15">
        <v>7.2041525471024743E-4</v>
      </c>
      <c r="AF316" s="15">
        <v>7.760046166348833E-4</v>
      </c>
      <c r="AG316" s="15">
        <v>9.8018607068216961E-4</v>
      </c>
      <c r="AH316" s="15">
        <v>1.968949736948316E-3</v>
      </c>
      <c r="AI316" s="15">
        <v>7.2988968605279406E-4</v>
      </c>
      <c r="AJ316" s="15">
        <v>2.2877358788795763E-3</v>
      </c>
      <c r="AK316" s="15">
        <v>1.1504993694209562E-3</v>
      </c>
    </row>
    <row r="317" spans="1:37" x14ac:dyDescent="0.2">
      <c r="A317" s="11" t="s">
        <v>327</v>
      </c>
      <c r="B317" s="11" t="s">
        <v>591</v>
      </c>
      <c r="C317" s="11">
        <v>2017</v>
      </c>
      <c r="D317" s="12">
        <v>46750</v>
      </c>
      <c r="E317" s="12">
        <v>84445</v>
      </c>
      <c r="F317" s="12">
        <v>112320</v>
      </c>
      <c r="G317" s="12">
        <v>103395</v>
      </c>
      <c r="H317" s="12">
        <v>79044</v>
      </c>
      <c r="I317" s="12">
        <v>81634</v>
      </c>
      <c r="J317" s="12">
        <v>86268</v>
      </c>
      <c r="K317" s="12">
        <v>101439</v>
      </c>
      <c r="L317" s="12">
        <v>547106</v>
      </c>
      <c r="M317" s="12">
        <f t="shared" si="4"/>
        <v>148189</v>
      </c>
      <c r="N317" s="13">
        <v>695295</v>
      </c>
      <c r="O317" s="14">
        <v>87</v>
      </c>
      <c r="P317" s="14">
        <v>40</v>
      </c>
      <c r="Q317" s="14">
        <v>67</v>
      </c>
      <c r="R317" s="14">
        <v>48</v>
      </c>
      <c r="S317" s="14">
        <v>60</v>
      </c>
      <c r="T317" s="14">
        <v>56</v>
      </c>
      <c r="U317" s="14">
        <v>52</v>
      </c>
      <c r="V317" s="14">
        <v>162</v>
      </c>
      <c r="W317" s="14">
        <v>48</v>
      </c>
      <c r="X317" s="14">
        <v>323</v>
      </c>
      <c r="Y317" s="14">
        <v>249</v>
      </c>
      <c r="Z317" s="14">
        <v>620</v>
      </c>
      <c r="AA317" s="15">
        <v>1.8609625668449198E-3</v>
      </c>
      <c r="AB317" s="16">
        <v>4.7368109420332759E-4</v>
      </c>
      <c r="AC317" s="15">
        <v>5.9650997150997149E-4</v>
      </c>
      <c r="AD317" s="15">
        <v>4.6423908312781081E-4</v>
      </c>
      <c r="AE317" s="15">
        <v>7.5907089722180047E-4</v>
      </c>
      <c r="AF317" s="15">
        <v>6.8598868118676043E-4</v>
      </c>
      <c r="AG317" s="15">
        <v>6.0277275467148883E-4</v>
      </c>
      <c r="AH317" s="15">
        <v>1.5970188980569604E-3</v>
      </c>
      <c r="AI317" s="15">
        <v>5.9037919525649503E-4</v>
      </c>
      <c r="AJ317" s="15">
        <v>1.6802866609532422E-3</v>
      </c>
      <c r="AK317" s="15">
        <v>8.9170783624217061E-4</v>
      </c>
    </row>
    <row r="318" spans="1:37" x14ac:dyDescent="0.2">
      <c r="A318" s="11" t="s">
        <v>328</v>
      </c>
      <c r="B318" s="11" t="s">
        <v>592</v>
      </c>
      <c r="C318" s="11">
        <v>2009</v>
      </c>
      <c r="D318" s="12">
        <v>737234.78499999945</v>
      </c>
      <c r="E318" s="12">
        <v>1520464.7239999995</v>
      </c>
      <c r="F318" s="12">
        <v>1550587.9070000004</v>
      </c>
      <c r="G318" s="12">
        <v>1462744.3209999995</v>
      </c>
      <c r="H318" s="12">
        <v>1585350.2919999997</v>
      </c>
      <c r="I318" s="12">
        <v>1737749.5599999998</v>
      </c>
      <c r="J318" s="12">
        <v>1296379.6649999998</v>
      </c>
      <c r="K318" s="12">
        <v>1557289.45</v>
      </c>
      <c r="L318" s="12">
        <v>9153276.4689999986</v>
      </c>
      <c r="M318" s="12">
        <f t="shared" si="4"/>
        <v>2294524.2349999994</v>
      </c>
      <c r="N318" s="13">
        <v>11448785</v>
      </c>
      <c r="O318" s="14">
        <v>113</v>
      </c>
      <c r="P318" s="14">
        <v>97</v>
      </c>
      <c r="Q318" s="14">
        <v>55</v>
      </c>
      <c r="R318" s="14">
        <v>63</v>
      </c>
      <c r="S318" s="14">
        <v>76</v>
      </c>
      <c r="T318" s="14">
        <v>52</v>
      </c>
      <c r="U318" s="14">
        <v>153</v>
      </c>
      <c r="V318" s="14">
        <v>1640</v>
      </c>
      <c r="W318" s="14">
        <v>39</v>
      </c>
      <c r="X318" s="14">
        <v>496</v>
      </c>
      <c r="Y318" s="14">
        <v>1753</v>
      </c>
      <c r="Z318" s="14">
        <v>2288</v>
      </c>
      <c r="AA318" s="15">
        <v>1.5327545891638861E-4</v>
      </c>
      <c r="AB318" s="16">
        <v>6.3796284431259209E-5</v>
      </c>
      <c r="AC318" s="15">
        <v>3.5470417221562912E-5</v>
      </c>
      <c r="AD318" s="15">
        <v>4.3069727973327761E-5</v>
      </c>
      <c r="AE318" s="15">
        <v>4.7938932098168757E-5</v>
      </c>
      <c r="AF318" s="15">
        <v>2.992375955485784E-5</v>
      </c>
      <c r="AG318" s="15">
        <v>1.1802098114521105E-4</v>
      </c>
      <c r="AH318" s="15">
        <v>1.0531118669043832E-3</v>
      </c>
      <c r="AI318" s="15">
        <v>5.4188246326857461E-5</v>
      </c>
      <c r="AJ318" s="15">
        <v>7.6399280219413351E-4</v>
      </c>
      <c r="AK318" s="15">
        <v>1.9984653393351347E-4</v>
      </c>
    </row>
    <row r="319" spans="1:37" x14ac:dyDescent="0.2">
      <c r="A319" s="11" t="s">
        <v>329</v>
      </c>
      <c r="B319" s="11" t="s">
        <v>592</v>
      </c>
      <c r="C319" s="11">
        <v>2010</v>
      </c>
      <c r="D319" s="12">
        <v>720747.25300000003</v>
      </c>
      <c r="E319" s="12">
        <v>1531225.4189999993</v>
      </c>
      <c r="F319" s="12">
        <v>1581923.4410000003</v>
      </c>
      <c r="G319" s="12">
        <v>1406369.084</v>
      </c>
      <c r="H319" s="12">
        <v>1536275.7080000001</v>
      </c>
      <c r="I319" s="12">
        <v>1732980.3539999998</v>
      </c>
      <c r="J319" s="12">
        <v>1355252.1489999995</v>
      </c>
      <c r="K319" s="12">
        <v>1573845.7210000004</v>
      </c>
      <c r="L319" s="12">
        <v>9144026.1549999993</v>
      </c>
      <c r="M319" s="12">
        <f t="shared" si="4"/>
        <v>2294592.9740000004</v>
      </c>
      <c r="N319" s="13">
        <v>11441027</v>
      </c>
      <c r="O319" s="14">
        <v>82</v>
      </c>
      <c r="P319" s="14">
        <v>69</v>
      </c>
      <c r="Q319" s="14">
        <v>41</v>
      </c>
      <c r="R319" s="14">
        <v>55</v>
      </c>
      <c r="S319" s="14">
        <v>62</v>
      </c>
      <c r="T319" s="14">
        <v>60</v>
      </c>
      <c r="U319" s="14">
        <v>164</v>
      </c>
      <c r="V319" s="14">
        <v>1669</v>
      </c>
      <c r="W319" s="14">
        <v>65</v>
      </c>
      <c r="X319" s="14">
        <v>451</v>
      </c>
      <c r="Y319" s="14">
        <v>1751</v>
      </c>
      <c r="Z319" s="14">
        <v>2267</v>
      </c>
      <c r="AA319" s="15">
        <v>1.1377081169395729E-4</v>
      </c>
      <c r="AB319" s="16">
        <v>4.5061947864646853E-5</v>
      </c>
      <c r="AC319" s="15">
        <v>2.5917815576512463E-5</v>
      </c>
      <c r="AD319" s="15">
        <v>3.9107799386181615E-5</v>
      </c>
      <c r="AE319" s="15">
        <v>4.035733929602693E-5</v>
      </c>
      <c r="AF319" s="15">
        <v>3.4622435194669271E-5</v>
      </c>
      <c r="AG319" s="15">
        <v>1.2101069171593695E-4</v>
      </c>
      <c r="AH319" s="15">
        <v>1.0604597246924178E-3</v>
      </c>
      <c r="AI319" s="15">
        <v>4.9321818677584482E-5</v>
      </c>
      <c r="AJ319" s="15">
        <v>7.6309830102356082E-4</v>
      </c>
      <c r="AK319" s="15">
        <v>1.9814654750836616E-4</v>
      </c>
    </row>
    <row r="320" spans="1:37" x14ac:dyDescent="0.2">
      <c r="A320" s="11" t="s">
        <v>330</v>
      </c>
      <c r="B320" s="11" t="s">
        <v>592</v>
      </c>
      <c r="C320" s="11">
        <v>2011</v>
      </c>
      <c r="D320" s="12">
        <v>715799.32300000009</v>
      </c>
      <c r="E320" s="12">
        <v>1514962.1240000001</v>
      </c>
      <c r="F320" s="12">
        <v>1570250.1689999998</v>
      </c>
      <c r="G320" s="12">
        <v>1405988.0739999996</v>
      </c>
      <c r="H320" s="12">
        <v>1500698.8750000002</v>
      </c>
      <c r="I320" s="12">
        <v>1725018.9839999992</v>
      </c>
      <c r="J320" s="12">
        <v>1398172.5180000002</v>
      </c>
      <c r="K320" s="12">
        <v>1588728.8089999999</v>
      </c>
      <c r="L320" s="12">
        <v>9115090.743999999</v>
      </c>
      <c r="M320" s="12">
        <f t="shared" si="4"/>
        <v>2304528.1320000002</v>
      </c>
      <c r="N320" s="13">
        <v>11424081</v>
      </c>
      <c r="O320" s="14">
        <v>112</v>
      </c>
      <c r="P320" s="14">
        <v>103</v>
      </c>
      <c r="Q320" s="14">
        <v>45</v>
      </c>
      <c r="R320" s="14">
        <v>45</v>
      </c>
      <c r="S320" s="14">
        <v>57</v>
      </c>
      <c r="T320" s="14">
        <v>63</v>
      </c>
      <c r="U320" s="14">
        <v>187</v>
      </c>
      <c r="V320" s="14">
        <v>1892</v>
      </c>
      <c r="W320" s="14">
        <v>59</v>
      </c>
      <c r="X320" s="14">
        <v>500</v>
      </c>
      <c r="Y320" s="14">
        <v>2004</v>
      </c>
      <c r="Z320" s="14">
        <v>2563</v>
      </c>
      <c r="AA320" s="15">
        <v>1.5646843521812046E-4</v>
      </c>
      <c r="AB320" s="16">
        <v>6.7988498437205816E-5</v>
      </c>
      <c r="AC320" s="15">
        <v>2.8657853944800313E-5</v>
      </c>
      <c r="AD320" s="15">
        <v>3.2005961382002459E-5</v>
      </c>
      <c r="AE320" s="15">
        <v>3.7982303411802047E-5</v>
      </c>
      <c r="AF320" s="15">
        <v>3.6521337205179434E-5</v>
      </c>
      <c r="AG320" s="15">
        <v>1.3374601316545114E-4</v>
      </c>
      <c r="AH320" s="15">
        <v>1.190889212357702E-3</v>
      </c>
      <c r="AI320" s="15">
        <v>5.4854089119093473E-5</v>
      </c>
      <c r="AJ320" s="15">
        <v>8.6959233526943979E-4</v>
      </c>
      <c r="AK320" s="15">
        <v>2.2435065017483683E-4</v>
      </c>
    </row>
    <row r="321" spans="1:37" x14ac:dyDescent="0.2">
      <c r="A321" s="11" t="s">
        <v>331</v>
      </c>
      <c r="B321" s="11" t="s">
        <v>592</v>
      </c>
      <c r="C321" s="11">
        <v>2012</v>
      </c>
      <c r="D321" s="12">
        <v>703301.87200000056</v>
      </c>
      <c r="E321" s="12">
        <v>1500270.4989999994</v>
      </c>
      <c r="F321" s="12">
        <v>1567710.9790000001</v>
      </c>
      <c r="G321" s="12">
        <v>1409455.9790000001</v>
      </c>
      <c r="H321" s="12">
        <v>1467493.39</v>
      </c>
      <c r="I321" s="12">
        <v>1706270.7060000005</v>
      </c>
      <c r="J321" s="12">
        <v>1439027.9269999999</v>
      </c>
      <c r="K321" s="12">
        <v>1617638.6490000004</v>
      </c>
      <c r="L321" s="12">
        <v>9090229.4799999986</v>
      </c>
      <c r="M321" s="12">
        <f t="shared" si="4"/>
        <v>2320940.5210000011</v>
      </c>
      <c r="N321" s="13">
        <v>11411140</v>
      </c>
      <c r="O321" s="14">
        <v>129</v>
      </c>
      <c r="P321" s="14">
        <v>80</v>
      </c>
      <c r="Q321" s="14">
        <v>64</v>
      </c>
      <c r="R321" s="14">
        <v>68</v>
      </c>
      <c r="S321" s="14">
        <v>46</v>
      </c>
      <c r="T321" s="14">
        <v>58</v>
      </c>
      <c r="U321" s="14">
        <v>166</v>
      </c>
      <c r="V321" s="14">
        <v>1881</v>
      </c>
      <c r="W321" s="14">
        <v>31</v>
      </c>
      <c r="X321" s="14">
        <v>482</v>
      </c>
      <c r="Y321" s="14">
        <v>2010</v>
      </c>
      <c r="Z321" s="14">
        <v>2523</v>
      </c>
      <c r="AA321" s="15">
        <v>1.8342052699669181E-4</v>
      </c>
      <c r="AB321" s="16">
        <v>5.3323717325191526E-5</v>
      </c>
      <c r="AC321" s="15">
        <v>4.0823851371394904E-5</v>
      </c>
      <c r="AD321" s="15">
        <v>4.8245564964892031E-5</v>
      </c>
      <c r="AE321" s="15">
        <v>3.1345967425447828E-5</v>
      </c>
      <c r="AF321" s="15">
        <v>3.3992261483506935E-5</v>
      </c>
      <c r="AG321" s="15">
        <v>1.1535564868853307E-4</v>
      </c>
      <c r="AH321" s="15">
        <v>1.1628060451960675E-3</v>
      </c>
      <c r="AI321" s="15">
        <v>5.3023963923075796E-5</v>
      </c>
      <c r="AJ321" s="15">
        <v>8.6602822511538155E-4</v>
      </c>
      <c r="AK321" s="15">
        <v>2.2109973236679245E-4</v>
      </c>
    </row>
    <row r="322" spans="1:37" x14ac:dyDescent="0.2">
      <c r="A322" s="11" t="s">
        <v>332</v>
      </c>
      <c r="B322" s="11" t="s">
        <v>592</v>
      </c>
      <c r="C322" s="11">
        <v>2013</v>
      </c>
      <c r="D322" s="12">
        <v>680908.41099999996</v>
      </c>
      <c r="E322" s="12">
        <v>1456668.5880000002</v>
      </c>
      <c r="F322" s="12">
        <v>1533236.7659999998</v>
      </c>
      <c r="G322" s="12">
        <v>1381016.3720000007</v>
      </c>
      <c r="H322" s="12">
        <v>1405833.6089999997</v>
      </c>
      <c r="I322" s="12">
        <v>1642384.7080000001</v>
      </c>
      <c r="J322" s="12">
        <v>1441855.0969999998</v>
      </c>
      <c r="K322" s="12">
        <v>1604505.2919999999</v>
      </c>
      <c r="L322" s="12">
        <v>8860995.1400000006</v>
      </c>
      <c r="M322" s="12">
        <f t="shared" si="4"/>
        <v>2285413.7029999997</v>
      </c>
      <c r="N322" s="13">
        <v>11150834</v>
      </c>
      <c r="O322" s="14">
        <v>124</v>
      </c>
      <c r="P322" s="14">
        <v>80</v>
      </c>
      <c r="Q322" s="14">
        <v>49</v>
      </c>
      <c r="R322" s="14">
        <v>60</v>
      </c>
      <c r="S322" s="14">
        <v>57</v>
      </c>
      <c r="T322" s="14">
        <v>64</v>
      </c>
      <c r="U322" s="14">
        <v>217</v>
      </c>
      <c r="V322" s="14">
        <v>2005</v>
      </c>
      <c r="W322" s="14">
        <v>62</v>
      </c>
      <c r="X322" s="14">
        <v>527</v>
      </c>
      <c r="Y322" s="14">
        <v>2129</v>
      </c>
      <c r="Z322" s="14">
        <v>2718</v>
      </c>
      <c r="AA322" s="15">
        <v>1.8210966114795137E-4</v>
      </c>
      <c r="AB322" s="16">
        <v>5.4919836027932518E-5</v>
      </c>
      <c r="AC322" s="15">
        <v>3.1958534445944797E-5</v>
      </c>
      <c r="AD322" s="15">
        <v>4.3446262634169529E-5</v>
      </c>
      <c r="AE322" s="15">
        <v>4.0545338818969726E-5</v>
      </c>
      <c r="AF322" s="15">
        <v>3.8967727651297636E-5</v>
      </c>
      <c r="AG322" s="15">
        <v>1.5050056032086837E-4</v>
      </c>
      <c r="AH322" s="15">
        <v>1.2496063490702405E-3</v>
      </c>
      <c r="AI322" s="15">
        <v>5.9474132608541295E-5</v>
      </c>
      <c r="AJ322" s="15">
        <v>9.3156000474020097E-4</v>
      </c>
      <c r="AK322" s="15">
        <v>2.4374858418661779E-4</v>
      </c>
    </row>
    <row r="323" spans="1:37" x14ac:dyDescent="0.2">
      <c r="A323" s="11" t="s">
        <v>333</v>
      </c>
      <c r="B323" s="11" t="s">
        <v>592</v>
      </c>
      <c r="C323" s="11">
        <v>2014</v>
      </c>
      <c r="D323" s="12">
        <v>692002.89000000025</v>
      </c>
      <c r="E323" s="12">
        <v>1483621.0239999995</v>
      </c>
      <c r="F323" s="12">
        <v>1559899.1039999994</v>
      </c>
      <c r="G323" s="12">
        <v>1425749.057</v>
      </c>
      <c r="H323" s="12">
        <v>1421567.6350000002</v>
      </c>
      <c r="I323" s="12">
        <v>1651334.8409999998</v>
      </c>
      <c r="J323" s="12">
        <v>1507430.8339999993</v>
      </c>
      <c r="K323" s="12">
        <v>1676773.115</v>
      </c>
      <c r="L323" s="12">
        <v>9049602.4949999973</v>
      </c>
      <c r="M323" s="12">
        <f t="shared" ref="M323:M386" si="5">D323+K323</f>
        <v>2368776.0050000004</v>
      </c>
      <c r="N323" s="13">
        <v>11418726</v>
      </c>
      <c r="O323" s="14">
        <v>127</v>
      </c>
      <c r="P323" s="14">
        <v>105</v>
      </c>
      <c r="Q323" s="14">
        <v>60</v>
      </c>
      <c r="R323" s="14">
        <v>54</v>
      </c>
      <c r="S323" s="14">
        <v>56</v>
      </c>
      <c r="T323" s="14">
        <v>59</v>
      </c>
      <c r="U323" s="14">
        <v>228</v>
      </c>
      <c r="V323" s="14">
        <v>2025</v>
      </c>
      <c r="W323" s="14">
        <v>69</v>
      </c>
      <c r="X323" s="14">
        <v>562</v>
      </c>
      <c r="Y323" s="14">
        <v>2152</v>
      </c>
      <c r="Z323" s="14">
        <v>2783</v>
      </c>
      <c r="AA323" s="15">
        <v>1.8352524510410637E-4</v>
      </c>
      <c r="AB323" s="16">
        <v>7.0772790558675739E-5</v>
      </c>
      <c r="AC323" s="15">
        <v>3.8464026196402011E-5</v>
      </c>
      <c r="AD323" s="15">
        <v>3.787482778605127E-5</v>
      </c>
      <c r="AE323" s="15">
        <v>3.9393130950114793E-5</v>
      </c>
      <c r="AF323" s="15">
        <v>3.5728671457250512E-5</v>
      </c>
      <c r="AG323" s="15">
        <v>1.5125072066822279E-4</v>
      </c>
      <c r="AH323" s="15">
        <v>1.2076768060537517E-3</v>
      </c>
      <c r="AI323" s="15">
        <v>6.2102175240350181E-5</v>
      </c>
      <c r="AJ323" s="15">
        <v>9.0848606852550408E-4</v>
      </c>
      <c r="AK323" s="15">
        <v>2.4372246080692363E-4</v>
      </c>
    </row>
    <row r="324" spans="1:37" x14ac:dyDescent="0.2">
      <c r="A324" s="11" t="s">
        <v>334</v>
      </c>
      <c r="B324" s="11" t="s">
        <v>592</v>
      </c>
      <c r="C324" s="11">
        <v>2015</v>
      </c>
      <c r="D324" s="12">
        <v>660374.39700000046</v>
      </c>
      <c r="E324" s="12">
        <v>1408369.662</v>
      </c>
      <c r="F324" s="12">
        <v>1480497.949999999</v>
      </c>
      <c r="G324" s="12">
        <v>1379763.4209999999</v>
      </c>
      <c r="H324" s="12">
        <v>1349681.7509999999</v>
      </c>
      <c r="I324" s="12">
        <v>1550576.9249999998</v>
      </c>
      <c r="J324" s="12">
        <v>1468611.6769999999</v>
      </c>
      <c r="K324" s="12">
        <v>1651537.3540000001</v>
      </c>
      <c r="L324" s="12">
        <v>8637501.3859999981</v>
      </c>
      <c r="M324" s="12">
        <f t="shared" si="5"/>
        <v>2311911.7510000006</v>
      </c>
      <c r="N324" s="13">
        <v>10951050</v>
      </c>
      <c r="O324" s="14">
        <v>74</v>
      </c>
      <c r="P324" s="14">
        <v>93</v>
      </c>
      <c r="Q324" s="14">
        <v>48</v>
      </c>
      <c r="R324" s="14">
        <v>52</v>
      </c>
      <c r="S324" s="14">
        <v>79</v>
      </c>
      <c r="T324" s="14">
        <v>48</v>
      </c>
      <c r="U324" s="14">
        <v>204</v>
      </c>
      <c r="V324" s="14">
        <v>2093</v>
      </c>
      <c r="W324" s="14">
        <v>47</v>
      </c>
      <c r="X324" s="14">
        <v>524</v>
      </c>
      <c r="Y324" s="14">
        <v>2167</v>
      </c>
      <c r="Z324" s="14">
        <v>2738</v>
      </c>
      <c r="AA324" s="15">
        <v>1.1205764538445598E-4</v>
      </c>
      <c r="AB324" s="16">
        <v>6.6033799583507352E-5</v>
      </c>
      <c r="AC324" s="15">
        <v>3.2421524123015523E-5</v>
      </c>
      <c r="AD324" s="15">
        <v>3.7687620361983782E-5</v>
      </c>
      <c r="AE324" s="15">
        <v>5.8532316926910871E-5</v>
      </c>
      <c r="AF324" s="15">
        <v>3.0956219730923703E-5</v>
      </c>
      <c r="AG324" s="15">
        <v>1.3890669888770059E-4</v>
      </c>
      <c r="AH324" s="15">
        <v>1.2673040636536519E-3</v>
      </c>
      <c r="AI324" s="15">
        <v>6.0665692146726573E-5</v>
      </c>
      <c r="AJ324" s="15">
        <v>9.3731951449387279E-4</v>
      </c>
      <c r="AK324" s="15">
        <v>2.5002168741810146E-4</v>
      </c>
    </row>
    <row r="325" spans="1:37" x14ac:dyDescent="0.2">
      <c r="A325" s="11" t="s">
        <v>335</v>
      </c>
      <c r="B325" s="11" t="s">
        <v>592</v>
      </c>
      <c r="C325" s="11">
        <v>2016</v>
      </c>
      <c r="D325" s="12">
        <v>670869.60900000005</v>
      </c>
      <c r="E325" s="12">
        <v>1420794.8409999995</v>
      </c>
      <c r="F325" s="12">
        <v>1517003.2540000002</v>
      </c>
      <c r="G325" s="12">
        <v>1421581.2210000004</v>
      </c>
      <c r="H325" s="12">
        <v>1351854.1610000001</v>
      </c>
      <c r="I325" s="12">
        <v>1540725.487</v>
      </c>
      <c r="J325" s="12">
        <v>1509244.3639999998</v>
      </c>
      <c r="K325" s="12">
        <v>1729472.8600000003</v>
      </c>
      <c r="L325" s="12">
        <v>8761203.3279999997</v>
      </c>
      <c r="M325" s="12">
        <f t="shared" si="5"/>
        <v>2400342.4690000005</v>
      </c>
      <c r="N325" s="13">
        <v>11161098</v>
      </c>
      <c r="O325" s="14">
        <v>94</v>
      </c>
      <c r="P325" s="14">
        <v>63</v>
      </c>
      <c r="Q325" s="14">
        <v>47</v>
      </c>
      <c r="R325" s="14">
        <v>46</v>
      </c>
      <c r="S325" s="14">
        <v>37</v>
      </c>
      <c r="T325" s="14">
        <v>41</v>
      </c>
      <c r="U325" s="14">
        <v>215</v>
      </c>
      <c r="V325" s="14">
        <v>1773</v>
      </c>
      <c r="W325" s="14">
        <v>60</v>
      </c>
      <c r="X325" s="14">
        <v>449</v>
      </c>
      <c r="Y325" s="14">
        <v>1867</v>
      </c>
      <c r="Z325" s="14">
        <v>2376</v>
      </c>
      <c r="AA325" s="15">
        <v>1.4011664672083839E-4</v>
      </c>
      <c r="AB325" s="16">
        <v>4.4341377222103822E-5</v>
      </c>
      <c r="AC325" s="15">
        <v>3.0982135256514087E-5</v>
      </c>
      <c r="AD325" s="15">
        <v>3.2358334030075082E-5</v>
      </c>
      <c r="AE325" s="15">
        <v>2.7369816262303163E-5</v>
      </c>
      <c r="AF325" s="15">
        <v>2.6610840377433181E-5</v>
      </c>
      <c r="AG325" s="15">
        <v>1.4245539365817373E-4</v>
      </c>
      <c r="AH325" s="15">
        <v>1.0251678653112831E-3</v>
      </c>
      <c r="AI325" s="15">
        <v>5.1248667927274024E-5</v>
      </c>
      <c r="AJ325" s="15">
        <v>7.7780567736144971E-4</v>
      </c>
      <c r="AK325" s="15">
        <v>2.1288228093687556E-4</v>
      </c>
    </row>
    <row r="326" spans="1:37" x14ac:dyDescent="0.2">
      <c r="A326" s="11" t="s">
        <v>336</v>
      </c>
      <c r="B326" s="11" t="s">
        <v>592</v>
      </c>
      <c r="C326" s="11">
        <v>2017</v>
      </c>
      <c r="D326" s="12">
        <v>669127</v>
      </c>
      <c r="E326" s="12">
        <v>1407643</v>
      </c>
      <c r="F326" s="12">
        <v>1501292</v>
      </c>
      <c r="G326" s="12">
        <v>1430750</v>
      </c>
      <c r="H326" s="12">
        <v>1340026</v>
      </c>
      <c r="I326" s="12">
        <v>1509164</v>
      </c>
      <c r="J326" s="12">
        <v>1523106</v>
      </c>
      <c r="K326" s="12">
        <v>1768644</v>
      </c>
      <c r="L326" s="12">
        <v>8711981</v>
      </c>
      <c r="M326" s="12">
        <f t="shared" si="5"/>
        <v>2437771</v>
      </c>
      <c r="N326" s="13">
        <v>11149752</v>
      </c>
      <c r="O326" s="14">
        <v>101</v>
      </c>
      <c r="P326" s="14">
        <v>79</v>
      </c>
      <c r="Q326" s="14">
        <v>55</v>
      </c>
      <c r="R326" s="14">
        <v>58</v>
      </c>
      <c r="S326" s="14">
        <v>58</v>
      </c>
      <c r="T326" s="14">
        <v>75</v>
      </c>
      <c r="U326" s="14">
        <v>207</v>
      </c>
      <c r="V326" s="14">
        <v>1888</v>
      </c>
      <c r="W326" s="14">
        <v>52</v>
      </c>
      <c r="X326" s="14">
        <v>532</v>
      </c>
      <c r="Y326" s="14">
        <v>1989</v>
      </c>
      <c r="Z326" s="14">
        <v>2573</v>
      </c>
      <c r="AA326" s="15">
        <v>1.5094294506125144E-4</v>
      </c>
      <c r="AB326" s="16">
        <v>5.6122184389081609E-5</v>
      </c>
      <c r="AC326" s="15">
        <v>3.6635111623854654E-5</v>
      </c>
      <c r="AD326" s="15">
        <v>4.0538179276603183E-5</v>
      </c>
      <c r="AE326" s="15">
        <v>4.3282742275149884E-5</v>
      </c>
      <c r="AF326" s="15">
        <v>4.96963881990294E-5</v>
      </c>
      <c r="AG326" s="15">
        <v>1.359064963305246E-4</v>
      </c>
      <c r="AH326" s="15">
        <v>1.0674844683271477E-3</v>
      </c>
      <c r="AI326" s="15">
        <v>6.1065330606207706E-5</v>
      </c>
      <c r="AJ326" s="15">
        <v>8.1590928762381699E-4</v>
      </c>
      <c r="AK326" s="15">
        <v>2.3076746460369701E-4</v>
      </c>
    </row>
    <row r="327" spans="1:37" x14ac:dyDescent="0.2">
      <c r="A327" s="11" t="s">
        <v>337</v>
      </c>
      <c r="B327" s="11" t="s">
        <v>593</v>
      </c>
      <c r="C327" s="11">
        <v>2009</v>
      </c>
      <c r="D327" s="12">
        <v>258213.86299999998</v>
      </c>
      <c r="E327" s="12">
        <v>484266.20000000007</v>
      </c>
      <c r="F327" s="12">
        <v>535193.098</v>
      </c>
      <c r="G327" s="12">
        <v>477054.06300000008</v>
      </c>
      <c r="H327" s="12">
        <v>460877.55400000006</v>
      </c>
      <c r="I327" s="12">
        <v>500837.42099999991</v>
      </c>
      <c r="J327" s="12">
        <v>391958.25799999986</v>
      </c>
      <c r="K327" s="12">
        <v>477591.51600000006</v>
      </c>
      <c r="L327" s="12">
        <v>2850186.594</v>
      </c>
      <c r="M327" s="12">
        <f t="shared" si="5"/>
        <v>735805.37900000007</v>
      </c>
      <c r="N327" s="13">
        <v>3585543</v>
      </c>
      <c r="O327" s="14">
        <v>106</v>
      </c>
      <c r="P327" s="14">
        <v>73</v>
      </c>
      <c r="Q327" s="14">
        <v>44</v>
      </c>
      <c r="R327" s="14">
        <v>68</v>
      </c>
      <c r="S327" s="14">
        <v>46</v>
      </c>
      <c r="T327" s="14">
        <v>50</v>
      </c>
      <c r="U327" s="14">
        <v>74</v>
      </c>
      <c r="V327" s="14">
        <v>653</v>
      </c>
      <c r="W327" s="14">
        <v>53</v>
      </c>
      <c r="X327" s="14">
        <v>355</v>
      </c>
      <c r="Y327" s="14">
        <v>759</v>
      </c>
      <c r="Z327" s="14">
        <v>1167</v>
      </c>
      <c r="AA327" s="15">
        <v>4.1051242860651522E-4</v>
      </c>
      <c r="AB327" s="16">
        <v>1.5074353733545722E-4</v>
      </c>
      <c r="AC327" s="15">
        <v>8.2213317332429425E-5</v>
      </c>
      <c r="AD327" s="15">
        <v>1.4254149639220237E-4</v>
      </c>
      <c r="AE327" s="15">
        <v>9.9809590640207214E-5</v>
      </c>
      <c r="AF327" s="15">
        <v>9.9832795840548846E-5</v>
      </c>
      <c r="AG327" s="15">
        <v>1.8879561404724896E-4</v>
      </c>
      <c r="AH327" s="15">
        <v>1.3672772193884615E-3</v>
      </c>
      <c r="AI327" s="15">
        <v>1.2455324881090925E-4</v>
      </c>
      <c r="AJ327" s="15">
        <v>1.0315227662938842E-3</v>
      </c>
      <c r="AK327" s="15">
        <v>3.25473714859925E-4</v>
      </c>
    </row>
    <row r="328" spans="1:37" x14ac:dyDescent="0.2">
      <c r="A328" s="11" t="s">
        <v>338</v>
      </c>
      <c r="B328" s="11" t="s">
        <v>593</v>
      </c>
      <c r="C328" s="11">
        <v>2010</v>
      </c>
      <c r="D328" s="12">
        <v>253015.45399999997</v>
      </c>
      <c r="E328" s="12">
        <v>493379.56200000021</v>
      </c>
      <c r="F328" s="12">
        <v>530036.02099999995</v>
      </c>
      <c r="G328" s="12">
        <v>476729.70399999991</v>
      </c>
      <c r="H328" s="12">
        <v>460451.26400000002</v>
      </c>
      <c r="I328" s="12">
        <v>511301.52699999994</v>
      </c>
      <c r="J328" s="12">
        <v>409842.28499999992</v>
      </c>
      <c r="K328" s="12">
        <v>479441.92399999988</v>
      </c>
      <c r="L328" s="12">
        <v>2881740.3629999999</v>
      </c>
      <c r="M328" s="12">
        <f t="shared" si="5"/>
        <v>732457.37799999979</v>
      </c>
      <c r="N328" s="13">
        <v>3615270</v>
      </c>
      <c r="O328" s="14">
        <v>102</v>
      </c>
      <c r="P328" s="14">
        <v>50</v>
      </c>
      <c r="Q328" s="14">
        <v>45</v>
      </c>
      <c r="R328" s="14">
        <v>72</v>
      </c>
      <c r="S328" s="14">
        <v>66</v>
      </c>
      <c r="T328" s="14">
        <v>44</v>
      </c>
      <c r="U328" s="14">
        <v>89</v>
      </c>
      <c r="V328" s="14">
        <v>617</v>
      </c>
      <c r="W328" s="14">
        <v>60</v>
      </c>
      <c r="X328" s="14">
        <v>366</v>
      </c>
      <c r="Y328" s="14">
        <v>719</v>
      </c>
      <c r="Z328" s="14">
        <v>1145</v>
      </c>
      <c r="AA328" s="15">
        <v>4.0313743049070832E-4</v>
      </c>
      <c r="AB328" s="16">
        <v>1.0134185493480165E-4</v>
      </c>
      <c r="AC328" s="15">
        <v>8.4899890228403935E-5</v>
      </c>
      <c r="AD328" s="15">
        <v>1.5102897804748498E-4</v>
      </c>
      <c r="AE328" s="15">
        <v>1.4333764539302036E-4</v>
      </c>
      <c r="AF328" s="15">
        <v>8.6054896526839447E-5</v>
      </c>
      <c r="AG328" s="15">
        <v>2.1715670456014566E-4</v>
      </c>
      <c r="AH328" s="15">
        <v>1.286912906681895E-3</v>
      </c>
      <c r="AI328" s="15">
        <v>1.2700658418060267E-4</v>
      </c>
      <c r="AJ328" s="15">
        <v>9.8162708383558702E-4</v>
      </c>
      <c r="AK328" s="15">
        <v>3.1671216810915922E-4</v>
      </c>
    </row>
    <row r="329" spans="1:37" x14ac:dyDescent="0.2">
      <c r="A329" s="11" t="s">
        <v>339</v>
      </c>
      <c r="B329" s="11" t="s">
        <v>593</v>
      </c>
      <c r="C329" s="11">
        <v>2011</v>
      </c>
      <c r="D329" s="12">
        <v>246470.08900000001</v>
      </c>
      <c r="E329" s="12">
        <v>478775.80399999995</v>
      </c>
      <c r="F329" s="12">
        <v>508189.08099999995</v>
      </c>
      <c r="G329" s="12">
        <v>471822.13599999994</v>
      </c>
      <c r="H329" s="12">
        <v>442658.35000000003</v>
      </c>
      <c r="I329" s="12">
        <v>493925.20400000003</v>
      </c>
      <c r="J329" s="12">
        <v>405397.30499999993</v>
      </c>
      <c r="K329" s="12">
        <v>466927.03799999994</v>
      </c>
      <c r="L329" s="12">
        <v>2800767.88</v>
      </c>
      <c r="M329" s="12">
        <f t="shared" si="5"/>
        <v>713397.12699999998</v>
      </c>
      <c r="N329" s="13">
        <v>3516036</v>
      </c>
      <c r="O329" s="14">
        <v>124</v>
      </c>
      <c r="P329" s="14">
        <v>56</v>
      </c>
      <c r="Q329" s="14">
        <v>62</v>
      </c>
      <c r="R329" s="14">
        <v>59</v>
      </c>
      <c r="S329" s="14">
        <v>55</v>
      </c>
      <c r="T329" s="14">
        <v>37</v>
      </c>
      <c r="U329" s="14">
        <v>71</v>
      </c>
      <c r="V329" s="14">
        <v>669</v>
      </c>
      <c r="W329" s="14">
        <v>56</v>
      </c>
      <c r="X329" s="14">
        <v>340</v>
      </c>
      <c r="Y329" s="14">
        <v>793</v>
      </c>
      <c r="Z329" s="14">
        <v>1189</v>
      </c>
      <c r="AA329" s="15">
        <v>5.0310364435337217E-4</v>
      </c>
      <c r="AB329" s="16">
        <v>1.1696497511390531E-4</v>
      </c>
      <c r="AC329" s="15">
        <v>1.2200183419525302E-4</v>
      </c>
      <c r="AD329" s="15">
        <v>1.2504712157040469E-4</v>
      </c>
      <c r="AE329" s="15">
        <v>1.2424932230466226E-4</v>
      </c>
      <c r="AF329" s="15">
        <v>7.4910127485618239E-5</v>
      </c>
      <c r="AG329" s="15">
        <v>1.7513683274238839E-4</v>
      </c>
      <c r="AH329" s="15">
        <v>1.4327720297919438E-3</v>
      </c>
      <c r="AI329" s="15">
        <v>1.2139527964023924E-4</v>
      </c>
      <c r="AJ329" s="15">
        <v>1.1115828337222894E-3</v>
      </c>
      <c r="AK329" s="15">
        <v>3.3816491071194949E-4</v>
      </c>
    </row>
    <row r="330" spans="1:37" x14ac:dyDescent="0.2">
      <c r="A330" s="11" t="s">
        <v>340</v>
      </c>
      <c r="B330" s="11" t="s">
        <v>593</v>
      </c>
      <c r="C330" s="11">
        <v>2012</v>
      </c>
      <c r="D330" s="12">
        <v>257608.98899999997</v>
      </c>
      <c r="E330" s="12">
        <v>506186.93</v>
      </c>
      <c r="F330" s="12">
        <v>530832.35199999996</v>
      </c>
      <c r="G330" s="12">
        <v>496966.77</v>
      </c>
      <c r="H330" s="12">
        <v>457711.74100000004</v>
      </c>
      <c r="I330" s="12">
        <v>512697.97700000007</v>
      </c>
      <c r="J330" s="12">
        <v>435945.97399999993</v>
      </c>
      <c r="K330" s="12">
        <v>501376.08300000022</v>
      </c>
      <c r="L330" s="12">
        <v>2940341.7439999999</v>
      </c>
      <c r="M330" s="12">
        <f t="shared" si="5"/>
        <v>758985.07200000016</v>
      </c>
      <c r="N330" s="13">
        <v>3700163</v>
      </c>
      <c r="O330" s="14">
        <v>87</v>
      </c>
      <c r="P330" s="14">
        <v>62</v>
      </c>
      <c r="Q330" s="14">
        <v>53</v>
      </c>
      <c r="R330" s="14">
        <v>56</v>
      </c>
      <c r="S330" s="14">
        <v>63</v>
      </c>
      <c r="T330" s="14">
        <v>56</v>
      </c>
      <c r="U330" s="14">
        <v>80</v>
      </c>
      <c r="V330" s="14">
        <v>427</v>
      </c>
      <c r="W330" s="14">
        <v>41</v>
      </c>
      <c r="X330" s="14">
        <v>370</v>
      </c>
      <c r="Y330" s="14">
        <v>514</v>
      </c>
      <c r="Z330" s="14">
        <v>925</v>
      </c>
      <c r="AA330" s="15">
        <v>3.3772113441274366E-4</v>
      </c>
      <c r="AB330" s="16">
        <v>1.2248439524110193E-4</v>
      </c>
      <c r="AC330" s="15">
        <v>9.9843198705417273E-5</v>
      </c>
      <c r="AD330" s="15">
        <v>1.126835904943906E-4</v>
      </c>
      <c r="AE330" s="15">
        <v>1.3764121467008643E-4</v>
      </c>
      <c r="AF330" s="15">
        <v>1.0922609901384493E-4</v>
      </c>
      <c r="AG330" s="15">
        <v>1.8350897765143719E-4</v>
      </c>
      <c r="AH330" s="15">
        <v>8.5165610103503841E-4</v>
      </c>
      <c r="AI330" s="15">
        <v>1.2583571306125021E-4</v>
      </c>
      <c r="AJ330" s="15">
        <v>6.772201706755043E-4</v>
      </c>
      <c r="AK330" s="15">
        <v>2.4998898697165504E-4</v>
      </c>
    </row>
    <row r="331" spans="1:37" x14ac:dyDescent="0.2">
      <c r="A331" s="11" t="s">
        <v>341</v>
      </c>
      <c r="B331" s="11" t="s">
        <v>593</v>
      </c>
      <c r="C331" s="11">
        <v>2013</v>
      </c>
      <c r="D331" s="12">
        <v>254534.60899999994</v>
      </c>
      <c r="E331" s="12">
        <v>501092.65799999994</v>
      </c>
      <c r="F331" s="12">
        <v>520749.81599999988</v>
      </c>
      <c r="G331" s="12">
        <v>494308.07000000007</v>
      </c>
      <c r="H331" s="12">
        <v>448599.00900000008</v>
      </c>
      <c r="I331" s="12">
        <v>495390.609</v>
      </c>
      <c r="J331" s="12">
        <v>435985.6999999999</v>
      </c>
      <c r="K331" s="12">
        <v>501812.96100000007</v>
      </c>
      <c r="L331" s="12">
        <v>2896125.8619999997</v>
      </c>
      <c r="M331" s="12">
        <f t="shared" si="5"/>
        <v>756347.57000000007</v>
      </c>
      <c r="N331" s="13">
        <v>3650821</v>
      </c>
      <c r="O331" s="14">
        <v>121</v>
      </c>
      <c r="P331" s="14">
        <v>57</v>
      </c>
      <c r="Q331" s="14">
        <v>57</v>
      </c>
      <c r="R331" s="14">
        <v>54</v>
      </c>
      <c r="S331" s="14">
        <v>69</v>
      </c>
      <c r="T331" s="14">
        <v>58</v>
      </c>
      <c r="U331" s="14">
        <v>89</v>
      </c>
      <c r="V331" s="14">
        <v>555</v>
      </c>
      <c r="W331" s="14">
        <v>40</v>
      </c>
      <c r="X331" s="14">
        <v>384</v>
      </c>
      <c r="Y331" s="14">
        <v>676</v>
      </c>
      <c r="Z331" s="14">
        <v>1100</v>
      </c>
      <c r="AA331" s="15">
        <v>4.7537739749960693E-4</v>
      </c>
      <c r="AB331" s="16">
        <v>1.137514172079528E-4</v>
      </c>
      <c r="AC331" s="15">
        <v>1.0945755187746435E-4</v>
      </c>
      <c r="AD331" s="15">
        <v>1.0924361400775834E-4</v>
      </c>
      <c r="AE331" s="15">
        <v>1.5381219890300737E-4</v>
      </c>
      <c r="AF331" s="15">
        <v>1.1707932880899646E-4</v>
      </c>
      <c r="AG331" s="15">
        <v>2.0413513562486115E-4</v>
      </c>
      <c r="AH331" s="15">
        <v>1.1059897673707155E-3</v>
      </c>
      <c r="AI331" s="15">
        <v>1.3259092259713403E-4</v>
      </c>
      <c r="AJ331" s="15">
        <v>8.9376898507124167E-4</v>
      </c>
      <c r="AK331" s="15">
        <v>3.0130209068042501E-4</v>
      </c>
    </row>
    <row r="332" spans="1:37" x14ac:dyDescent="0.2">
      <c r="A332" s="11" t="s">
        <v>342</v>
      </c>
      <c r="B332" s="11" t="s">
        <v>593</v>
      </c>
      <c r="C332" s="11">
        <v>2014</v>
      </c>
      <c r="D332" s="12">
        <v>249171.59599999996</v>
      </c>
      <c r="E332" s="12">
        <v>488633.08000000007</v>
      </c>
      <c r="F332" s="12">
        <v>514677.87999999995</v>
      </c>
      <c r="G332" s="12">
        <v>493348.7570000001</v>
      </c>
      <c r="H332" s="12">
        <v>438199.37399999995</v>
      </c>
      <c r="I332" s="12">
        <v>473207.91800000001</v>
      </c>
      <c r="J332" s="12">
        <v>432580.38099999994</v>
      </c>
      <c r="K332" s="12">
        <v>495346.16200000001</v>
      </c>
      <c r="L332" s="12">
        <v>2840647.39</v>
      </c>
      <c r="M332" s="12">
        <f t="shared" si="5"/>
        <v>744517.75799999991</v>
      </c>
      <c r="N332" s="13">
        <v>3585650</v>
      </c>
      <c r="O332" s="14">
        <v>106</v>
      </c>
      <c r="P332" s="14">
        <v>53</v>
      </c>
      <c r="Q332" s="14">
        <v>49</v>
      </c>
      <c r="R332" s="14">
        <v>54</v>
      </c>
      <c r="S332" s="14">
        <v>62</v>
      </c>
      <c r="T332" s="14">
        <v>42</v>
      </c>
      <c r="U332" s="14">
        <v>95</v>
      </c>
      <c r="V332" s="14">
        <v>517</v>
      </c>
      <c r="W332" s="14">
        <v>55</v>
      </c>
      <c r="X332" s="14">
        <v>355</v>
      </c>
      <c r="Y332" s="14">
        <v>623</v>
      </c>
      <c r="Z332" s="14">
        <v>1033</v>
      </c>
      <c r="AA332" s="15">
        <v>4.2540964420358736E-4</v>
      </c>
      <c r="AB332" s="16">
        <v>1.0846584516954929E-4</v>
      </c>
      <c r="AC332" s="15">
        <v>9.5205179596993765E-5</v>
      </c>
      <c r="AD332" s="15">
        <v>1.094560374051981E-4</v>
      </c>
      <c r="AE332" s="15">
        <v>1.4148810719204726E-4</v>
      </c>
      <c r="AF332" s="15">
        <v>8.8755911307468859E-5</v>
      </c>
      <c r="AG332" s="15">
        <v>2.1961236378863889E-4</v>
      </c>
      <c r="AH332" s="15">
        <v>1.0437145569324104E-3</v>
      </c>
      <c r="AI332" s="15">
        <v>1.2497151221574178E-4</v>
      </c>
      <c r="AJ332" s="15">
        <v>8.3678326447654734E-4</v>
      </c>
      <c r="AK332" s="15">
        <v>2.880928144130074E-4</v>
      </c>
    </row>
    <row r="333" spans="1:37" x14ac:dyDescent="0.2">
      <c r="A333" s="11" t="s">
        <v>343</v>
      </c>
      <c r="B333" s="11" t="s">
        <v>593</v>
      </c>
      <c r="C333" s="11">
        <v>2015</v>
      </c>
      <c r="D333" s="12">
        <v>250608.39600000007</v>
      </c>
      <c r="E333" s="12">
        <v>499521.533</v>
      </c>
      <c r="F333" s="12">
        <v>511678.22500000003</v>
      </c>
      <c r="G333" s="12">
        <v>499350.7460000001</v>
      </c>
      <c r="H333" s="12">
        <v>445631.57200000004</v>
      </c>
      <c r="I333" s="12">
        <v>475480.69500000001</v>
      </c>
      <c r="J333" s="12">
        <v>448539.24600000004</v>
      </c>
      <c r="K333" s="12">
        <v>521068.375</v>
      </c>
      <c r="L333" s="12">
        <v>2880202.017</v>
      </c>
      <c r="M333" s="12">
        <f t="shared" si="5"/>
        <v>771676.77100000007</v>
      </c>
      <c r="N333" s="13">
        <v>3652845</v>
      </c>
      <c r="O333" s="14">
        <v>131</v>
      </c>
      <c r="P333" s="14">
        <v>62</v>
      </c>
      <c r="Q333" s="14">
        <v>70</v>
      </c>
      <c r="R333" s="14">
        <v>37</v>
      </c>
      <c r="S333" s="14">
        <v>50</v>
      </c>
      <c r="T333" s="14">
        <v>62</v>
      </c>
      <c r="U333" s="14">
        <v>82</v>
      </c>
      <c r="V333" s="14">
        <v>557</v>
      </c>
      <c r="W333" s="14">
        <v>46</v>
      </c>
      <c r="X333" s="14">
        <v>363</v>
      </c>
      <c r="Y333" s="14">
        <v>688</v>
      </c>
      <c r="Z333" s="14">
        <v>1097</v>
      </c>
      <c r="AA333" s="15">
        <v>5.2272789775167775E-4</v>
      </c>
      <c r="AB333" s="16">
        <v>1.2411877347437593E-4</v>
      </c>
      <c r="AC333" s="15">
        <v>1.3680472722871879E-4</v>
      </c>
      <c r="AD333" s="15">
        <v>7.4096214527333442E-5</v>
      </c>
      <c r="AE333" s="15">
        <v>1.1220030882372041E-4</v>
      </c>
      <c r="AF333" s="15">
        <v>1.3039435807167733E-4</v>
      </c>
      <c r="AG333" s="15">
        <v>1.8281566380481227E-4</v>
      </c>
      <c r="AH333" s="15">
        <v>1.0689576008139046E-3</v>
      </c>
      <c r="AI333" s="15">
        <v>1.260328261203353E-4</v>
      </c>
      <c r="AJ333" s="15">
        <v>8.915649995637875E-4</v>
      </c>
      <c r="AK333" s="15">
        <v>3.0031386494636374E-4</v>
      </c>
    </row>
    <row r="334" spans="1:37" x14ac:dyDescent="0.2">
      <c r="A334" s="11" t="s">
        <v>344</v>
      </c>
      <c r="B334" s="11" t="s">
        <v>593</v>
      </c>
      <c r="C334" s="11">
        <v>2016</v>
      </c>
      <c r="D334" s="12">
        <v>244520.52700000003</v>
      </c>
      <c r="E334" s="12">
        <v>488067.93400000001</v>
      </c>
      <c r="F334" s="12">
        <v>502919.48900000012</v>
      </c>
      <c r="G334" s="12">
        <v>492288.56800000003</v>
      </c>
      <c r="H334" s="12">
        <v>435565.20699999994</v>
      </c>
      <c r="I334" s="12">
        <v>448923.70700000017</v>
      </c>
      <c r="J334" s="12">
        <v>435774.08</v>
      </c>
      <c r="K334" s="12">
        <v>509614.00199999992</v>
      </c>
      <c r="L334" s="12">
        <v>2803538.9850000003</v>
      </c>
      <c r="M334" s="12">
        <f t="shared" si="5"/>
        <v>754134.52899999998</v>
      </c>
      <c r="N334" s="13">
        <v>3556746</v>
      </c>
      <c r="O334" s="14">
        <v>120</v>
      </c>
      <c r="P334" s="14">
        <v>44</v>
      </c>
      <c r="Q334" s="14">
        <v>46</v>
      </c>
      <c r="R334" s="14">
        <v>44</v>
      </c>
      <c r="S334" s="14">
        <v>52</v>
      </c>
      <c r="T334" s="14">
        <v>51</v>
      </c>
      <c r="U334" s="14">
        <v>67</v>
      </c>
      <c r="V334" s="14">
        <v>380</v>
      </c>
      <c r="W334" s="14">
        <v>58</v>
      </c>
      <c r="X334" s="14">
        <v>304</v>
      </c>
      <c r="Y334" s="14">
        <v>500</v>
      </c>
      <c r="Z334" s="14">
        <v>862</v>
      </c>
      <c r="AA334" s="15">
        <v>4.9075634455834449E-4</v>
      </c>
      <c r="AB334" s="16">
        <v>9.0151384540661098E-5</v>
      </c>
      <c r="AC334" s="15">
        <v>9.1465932432775515E-5</v>
      </c>
      <c r="AD334" s="15">
        <v>8.9378472018468647E-5</v>
      </c>
      <c r="AE334" s="15">
        <v>1.1938510965592347E-4</v>
      </c>
      <c r="AF334" s="15">
        <v>1.1360504959921839E-4</v>
      </c>
      <c r="AG334" s="15">
        <v>1.5374939234568516E-4</v>
      </c>
      <c r="AH334" s="15">
        <v>7.456624003827902E-4</v>
      </c>
      <c r="AI334" s="15">
        <v>1.084343758465695E-4</v>
      </c>
      <c r="AJ334" s="15">
        <v>6.6301167864971208E-4</v>
      </c>
      <c r="AK334" s="15">
        <v>2.4235635606253581E-4</v>
      </c>
    </row>
    <row r="335" spans="1:37" x14ac:dyDescent="0.2">
      <c r="A335" s="11" t="s">
        <v>345</v>
      </c>
      <c r="B335" s="11" t="s">
        <v>593</v>
      </c>
      <c r="C335" s="11">
        <v>2017</v>
      </c>
      <c r="D335" s="12">
        <v>242749</v>
      </c>
      <c r="E335" s="12">
        <v>490273</v>
      </c>
      <c r="F335" s="12">
        <v>487488</v>
      </c>
      <c r="G335" s="12">
        <v>495859</v>
      </c>
      <c r="H335" s="12">
        <v>441690</v>
      </c>
      <c r="I335" s="12">
        <v>444369</v>
      </c>
      <c r="J335" s="12">
        <v>441974</v>
      </c>
      <c r="K335" s="12">
        <v>515566</v>
      </c>
      <c r="L335" s="12">
        <v>2801653</v>
      </c>
      <c r="M335" s="12">
        <f t="shared" si="5"/>
        <v>758315</v>
      </c>
      <c r="N335" s="13">
        <v>3559968</v>
      </c>
      <c r="O335" s="14">
        <v>127</v>
      </c>
      <c r="P335" s="14">
        <v>66</v>
      </c>
      <c r="Q335" s="14">
        <v>63</v>
      </c>
      <c r="R335" s="14">
        <v>54</v>
      </c>
      <c r="S335" s="14">
        <v>45</v>
      </c>
      <c r="T335" s="14">
        <v>57</v>
      </c>
      <c r="U335" s="14">
        <v>66</v>
      </c>
      <c r="V335" s="14">
        <v>478</v>
      </c>
      <c r="W335" s="14">
        <v>48</v>
      </c>
      <c r="X335" s="14">
        <v>351</v>
      </c>
      <c r="Y335" s="14">
        <v>605</v>
      </c>
      <c r="Z335" s="14">
        <v>1004</v>
      </c>
      <c r="AA335" s="15">
        <v>5.231741428388994E-4</v>
      </c>
      <c r="AB335" s="16">
        <v>1.3461887560603991E-4</v>
      </c>
      <c r="AC335" s="15">
        <v>1.2923395037416305E-4</v>
      </c>
      <c r="AD335" s="15">
        <v>1.0890192574905366E-4</v>
      </c>
      <c r="AE335" s="15">
        <v>1.0188141003871493E-4</v>
      </c>
      <c r="AF335" s="15">
        <v>1.282717741336592E-4</v>
      </c>
      <c r="AG335" s="15">
        <v>1.4933005108897808E-4</v>
      </c>
      <c r="AH335" s="15">
        <v>9.271363899093424E-4</v>
      </c>
      <c r="AI335" s="15">
        <v>1.252831810363382E-4</v>
      </c>
      <c r="AJ335" s="15">
        <v>7.9782148579416205E-4</v>
      </c>
      <c r="AK335" s="15">
        <v>2.8202500696635478E-4</v>
      </c>
    </row>
    <row r="336" spans="1:37" x14ac:dyDescent="0.2">
      <c r="A336" s="11" t="s">
        <v>346</v>
      </c>
      <c r="B336" s="11" t="s">
        <v>594</v>
      </c>
      <c r="C336" s="11">
        <v>2009</v>
      </c>
      <c r="D336" s="12">
        <v>236504.04600000006</v>
      </c>
      <c r="E336" s="12">
        <v>468408.76099999988</v>
      </c>
      <c r="F336" s="12">
        <v>504990.28</v>
      </c>
      <c r="G336" s="12">
        <v>499858.20899999992</v>
      </c>
      <c r="H336" s="12">
        <v>500841.478</v>
      </c>
      <c r="I336" s="12">
        <v>547268.30599999987</v>
      </c>
      <c r="J336" s="12">
        <v>450193.31000000006</v>
      </c>
      <c r="K336" s="12">
        <v>488309.08600000001</v>
      </c>
      <c r="L336" s="12">
        <v>2971560.344</v>
      </c>
      <c r="M336" s="12">
        <f t="shared" si="5"/>
        <v>724813.1320000001</v>
      </c>
      <c r="N336" s="13">
        <v>3694697</v>
      </c>
      <c r="O336" s="14">
        <v>106</v>
      </c>
      <c r="P336" s="14">
        <v>56</v>
      </c>
      <c r="Q336" s="14">
        <v>47</v>
      </c>
      <c r="R336" s="14">
        <v>58</v>
      </c>
      <c r="S336" s="14">
        <v>55</v>
      </c>
      <c r="T336" s="14">
        <v>81</v>
      </c>
      <c r="U336" s="14">
        <v>50</v>
      </c>
      <c r="V336" s="14">
        <v>387</v>
      </c>
      <c r="W336" s="14">
        <v>53</v>
      </c>
      <c r="X336" s="14">
        <v>347</v>
      </c>
      <c r="Y336" s="14">
        <v>493</v>
      </c>
      <c r="Z336" s="14">
        <v>893</v>
      </c>
      <c r="AA336" s="15">
        <v>4.4819529218540291E-4</v>
      </c>
      <c r="AB336" s="16">
        <v>1.1955369895397839E-4</v>
      </c>
      <c r="AC336" s="15">
        <v>9.30710983189617E-5</v>
      </c>
      <c r="AD336" s="15">
        <v>1.1603290484322127E-4</v>
      </c>
      <c r="AE336" s="15">
        <v>1.0981518587404217E-4</v>
      </c>
      <c r="AF336" s="15">
        <v>1.480078402347678E-4</v>
      </c>
      <c r="AG336" s="15">
        <v>1.110634007422278E-4</v>
      </c>
      <c r="AH336" s="15">
        <v>7.9253081930160925E-4</v>
      </c>
      <c r="AI336" s="15">
        <v>1.1677366764590259E-4</v>
      </c>
      <c r="AJ336" s="15">
        <v>6.8017531448367845E-4</v>
      </c>
      <c r="AK336" s="15">
        <v>2.4169776303713134E-4</v>
      </c>
    </row>
    <row r="337" spans="1:37" x14ac:dyDescent="0.2">
      <c r="A337" s="11" t="s">
        <v>347</v>
      </c>
      <c r="B337" s="11" t="s">
        <v>594</v>
      </c>
      <c r="C337" s="11">
        <v>2010</v>
      </c>
      <c r="D337" s="12">
        <v>233858.70399999997</v>
      </c>
      <c r="E337" s="12">
        <v>476761.16000000003</v>
      </c>
      <c r="F337" s="12">
        <v>507890.42299999995</v>
      </c>
      <c r="G337" s="12">
        <v>508182.65900000004</v>
      </c>
      <c r="H337" s="12">
        <v>502560.31</v>
      </c>
      <c r="I337" s="12">
        <v>545179.74500000011</v>
      </c>
      <c r="J337" s="12">
        <v>475385.28799999994</v>
      </c>
      <c r="K337" s="12">
        <v>507224.3600000001</v>
      </c>
      <c r="L337" s="12">
        <v>3015959.585</v>
      </c>
      <c r="M337" s="12">
        <f t="shared" si="5"/>
        <v>741083.06400000001</v>
      </c>
      <c r="N337" s="13">
        <v>3754561</v>
      </c>
      <c r="O337" s="14">
        <v>121</v>
      </c>
      <c r="P337" s="14">
        <v>35</v>
      </c>
      <c r="Q337" s="14">
        <v>54</v>
      </c>
      <c r="R337" s="14">
        <v>58</v>
      </c>
      <c r="S337" s="14">
        <v>52</v>
      </c>
      <c r="T337" s="14">
        <v>53</v>
      </c>
      <c r="U337" s="14">
        <v>55</v>
      </c>
      <c r="V337" s="14">
        <v>337</v>
      </c>
      <c r="W337" s="14">
        <v>57</v>
      </c>
      <c r="X337" s="14">
        <v>307</v>
      </c>
      <c r="Y337" s="14">
        <v>458</v>
      </c>
      <c r="Z337" s="14">
        <v>822</v>
      </c>
      <c r="AA337" s="15">
        <v>5.1740644213952376E-4</v>
      </c>
      <c r="AB337" s="16">
        <v>7.3412020391929567E-5</v>
      </c>
      <c r="AC337" s="15">
        <v>1.0632214657845597E-4</v>
      </c>
      <c r="AD337" s="15">
        <v>1.1413219040990534E-4</v>
      </c>
      <c r="AE337" s="15">
        <v>1.0347016858533854E-4</v>
      </c>
      <c r="AF337" s="15">
        <v>9.7215643989121398E-5</v>
      </c>
      <c r="AG337" s="15">
        <v>1.156956291840483E-4</v>
      </c>
      <c r="AH337" s="15">
        <v>6.6440026658025635E-4</v>
      </c>
      <c r="AI337" s="15">
        <v>1.0179181495895278E-4</v>
      </c>
      <c r="AJ337" s="15">
        <v>6.1801439305324616E-4</v>
      </c>
      <c r="AK337" s="15">
        <v>2.189337182163241E-4</v>
      </c>
    </row>
    <row r="338" spans="1:37" x14ac:dyDescent="0.2">
      <c r="A338" s="11" t="s">
        <v>348</v>
      </c>
      <c r="B338" s="11" t="s">
        <v>594</v>
      </c>
      <c r="C338" s="11">
        <v>2011</v>
      </c>
      <c r="D338" s="12">
        <v>232896.51800000004</v>
      </c>
      <c r="E338" s="12">
        <v>472197.96200000012</v>
      </c>
      <c r="F338" s="12">
        <v>502699.46499999991</v>
      </c>
      <c r="G338" s="12">
        <v>512170.59299999994</v>
      </c>
      <c r="H338" s="12">
        <v>496041.27600000001</v>
      </c>
      <c r="I338" s="12">
        <v>534242.473</v>
      </c>
      <c r="J338" s="12">
        <v>485870.09200000006</v>
      </c>
      <c r="K338" s="12">
        <v>509652.78299999988</v>
      </c>
      <c r="L338" s="12">
        <v>3003221.8610000005</v>
      </c>
      <c r="M338" s="12">
        <f t="shared" si="5"/>
        <v>742549.30099999998</v>
      </c>
      <c r="N338" s="13">
        <v>3745417</v>
      </c>
      <c r="O338" s="14">
        <v>100</v>
      </c>
      <c r="P338" s="14">
        <v>44</v>
      </c>
      <c r="Q338" s="14">
        <v>52</v>
      </c>
      <c r="R338" s="14">
        <v>41</v>
      </c>
      <c r="S338" s="14">
        <v>45</v>
      </c>
      <c r="T338" s="14">
        <v>50</v>
      </c>
      <c r="U338" s="14">
        <v>51</v>
      </c>
      <c r="V338" s="14">
        <v>330</v>
      </c>
      <c r="W338" s="14">
        <v>51</v>
      </c>
      <c r="X338" s="14">
        <v>283</v>
      </c>
      <c r="Y338" s="14">
        <v>430</v>
      </c>
      <c r="Z338" s="14">
        <v>764</v>
      </c>
      <c r="AA338" s="15">
        <v>4.2937524725036885E-4</v>
      </c>
      <c r="AB338" s="16">
        <v>9.3181257736982758E-5</v>
      </c>
      <c r="AC338" s="15">
        <v>1.0344152643965915E-4</v>
      </c>
      <c r="AD338" s="15">
        <v>8.0051452700252945E-5</v>
      </c>
      <c r="AE338" s="15">
        <v>9.0718257083106127E-5</v>
      </c>
      <c r="AF338" s="15">
        <v>9.3590462246905632E-5</v>
      </c>
      <c r="AG338" s="15">
        <v>1.0496632914791552E-4</v>
      </c>
      <c r="AH338" s="15">
        <v>6.4749965271944777E-4</v>
      </c>
      <c r="AI338" s="15">
        <v>9.4232132389236077E-5</v>
      </c>
      <c r="AJ338" s="15">
        <v>5.79086128585555E-4</v>
      </c>
      <c r="AK338" s="15">
        <v>2.0398262730157951E-4</v>
      </c>
    </row>
    <row r="339" spans="1:37" x14ac:dyDescent="0.2">
      <c r="A339" s="11" t="s">
        <v>349</v>
      </c>
      <c r="B339" s="11" t="s">
        <v>594</v>
      </c>
      <c r="C339" s="11">
        <v>2012</v>
      </c>
      <c r="D339" s="12">
        <v>227127.12000000005</v>
      </c>
      <c r="E339" s="12">
        <v>462624.489</v>
      </c>
      <c r="F339" s="12">
        <v>492876.38099999999</v>
      </c>
      <c r="G339" s="12">
        <v>511030.6179999999</v>
      </c>
      <c r="H339" s="12">
        <v>487829.21200000006</v>
      </c>
      <c r="I339" s="12">
        <v>514996.74000000005</v>
      </c>
      <c r="J339" s="12">
        <v>483359.12699999998</v>
      </c>
      <c r="K339" s="12">
        <v>505093.72000000003</v>
      </c>
      <c r="L339" s="12">
        <v>2952716.5669999998</v>
      </c>
      <c r="M339" s="12">
        <f t="shared" si="5"/>
        <v>732220.84000000008</v>
      </c>
      <c r="N339" s="13">
        <v>3685999</v>
      </c>
      <c r="O339" s="14">
        <v>86</v>
      </c>
      <c r="P339" s="14">
        <v>55</v>
      </c>
      <c r="Q339" s="14">
        <v>61</v>
      </c>
      <c r="R339" s="14">
        <v>51</v>
      </c>
      <c r="S339" s="14">
        <v>55</v>
      </c>
      <c r="T339" s="14">
        <v>62</v>
      </c>
      <c r="U339" s="14">
        <v>54</v>
      </c>
      <c r="V339" s="14">
        <v>321</v>
      </c>
      <c r="W339" s="14">
        <v>44</v>
      </c>
      <c r="X339" s="14">
        <v>338</v>
      </c>
      <c r="Y339" s="14">
        <v>407</v>
      </c>
      <c r="Z339" s="14">
        <v>789</v>
      </c>
      <c r="AA339" s="15">
        <v>3.7864258570266719E-4</v>
      </c>
      <c r="AB339" s="16">
        <v>1.1888691867325684E-4</v>
      </c>
      <c r="AC339" s="15">
        <v>1.2376328497672523E-4</v>
      </c>
      <c r="AD339" s="15">
        <v>9.9798325586824248E-5</v>
      </c>
      <c r="AE339" s="15">
        <v>1.1274437579191136E-4</v>
      </c>
      <c r="AF339" s="15">
        <v>1.2038911158932772E-4</v>
      </c>
      <c r="AG339" s="15">
        <v>1.1171817595574233E-4</v>
      </c>
      <c r="AH339" s="15">
        <v>6.3552562086893489E-4</v>
      </c>
      <c r="AI339" s="15">
        <v>1.1447085838767539E-4</v>
      </c>
      <c r="AJ339" s="15">
        <v>5.558432343990646E-4</v>
      </c>
      <c r="AK339" s="15">
        <v>2.1405323224450143E-4</v>
      </c>
    </row>
    <row r="340" spans="1:37" x14ac:dyDescent="0.2">
      <c r="A340" s="11" t="s">
        <v>350</v>
      </c>
      <c r="B340" s="11" t="s">
        <v>594</v>
      </c>
      <c r="C340" s="11">
        <v>2013</v>
      </c>
      <c r="D340" s="12">
        <v>229177.13499999995</v>
      </c>
      <c r="E340" s="12">
        <v>469837.51300000009</v>
      </c>
      <c r="F340" s="12">
        <v>499633.42099999997</v>
      </c>
      <c r="G340" s="12">
        <v>518663.07499999995</v>
      </c>
      <c r="H340" s="12">
        <v>492326.46699999995</v>
      </c>
      <c r="I340" s="12">
        <v>515175.15599999996</v>
      </c>
      <c r="J340" s="12">
        <v>503076.48299999995</v>
      </c>
      <c r="K340" s="12">
        <v>538868.74900000007</v>
      </c>
      <c r="L340" s="12">
        <v>2998712.1150000002</v>
      </c>
      <c r="M340" s="12">
        <f t="shared" si="5"/>
        <v>768045.88400000008</v>
      </c>
      <c r="N340" s="13">
        <v>3766403</v>
      </c>
      <c r="O340" s="14">
        <v>134</v>
      </c>
      <c r="P340" s="14">
        <v>63</v>
      </c>
      <c r="Q340" s="14">
        <v>59</v>
      </c>
      <c r="R340" s="14">
        <v>60</v>
      </c>
      <c r="S340" s="14">
        <v>59</v>
      </c>
      <c r="T340" s="14">
        <v>42</v>
      </c>
      <c r="U340" s="14">
        <v>64</v>
      </c>
      <c r="V340" s="14">
        <v>389</v>
      </c>
      <c r="W340" s="14">
        <v>68</v>
      </c>
      <c r="X340" s="14">
        <v>347</v>
      </c>
      <c r="Y340" s="14">
        <v>523</v>
      </c>
      <c r="Z340" s="14">
        <v>938</v>
      </c>
      <c r="AA340" s="15">
        <v>5.8470056360552733E-4</v>
      </c>
      <c r="AB340" s="16">
        <v>1.3408891001004424E-4</v>
      </c>
      <c r="AC340" s="15">
        <v>1.1808657611797351E-4</v>
      </c>
      <c r="AD340" s="15">
        <v>1.1568203500895066E-4</v>
      </c>
      <c r="AE340" s="15">
        <v>1.1983917980180417E-4</v>
      </c>
      <c r="AF340" s="15">
        <v>8.1525670465366931E-5</v>
      </c>
      <c r="AG340" s="15">
        <v>1.2721723666816683E-4</v>
      </c>
      <c r="AH340" s="15">
        <v>7.2188264901589232E-4</v>
      </c>
      <c r="AI340" s="15">
        <v>1.1571634311418386E-4</v>
      </c>
      <c r="AJ340" s="15">
        <v>6.8094890018315622E-4</v>
      </c>
      <c r="AK340" s="15">
        <v>2.4904398175128894E-4</v>
      </c>
    </row>
    <row r="341" spans="1:37" x14ac:dyDescent="0.2">
      <c r="A341" s="11" t="s">
        <v>351</v>
      </c>
      <c r="B341" s="11" t="s">
        <v>594</v>
      </c>
      <c r="C341" s="11">
        <v>2014</v>
      </c>
      <c r="D341" s="12">
        <v>226112.80499999999</v>
      </c>
      <c r="E341" s="12">
        <v>470014.554</v>
      </c>
      <c r="F341" s="12">
        <v>498444.76900000009</v>
      </c>
      <c r="G341" s="12">
        <v>522453.97999999992</v>
      </c>
      <c r="H341" s="12">
        <v>499379.65099999995</v>
      </c>
      <c r="I341" s="12">
        <v>510886.11800000002</v>
      </c>
      <c r="J341" s="12">
        <v>510036.22999999992</v>
      </c>
      <c r="K341" s="12">
        <v>556875.46600000013</v>
      </c>
      <c r="L341" s="12">
        <v>3011215.3019999997</v>
      </c>
      <c r="M341" s="12">
        <f t="shared" si="5"/>
        <v>782988.27100000018</v>
      </c>
      <c r="N341" s="13">
        <v>3794733</v>
      </c>
      <c r="O341" s="14">
        <v>102</v>
      </c>
      <c r="P341" s="14">
        <v>57</v>
      </c>
      <c r="Q341" s="14">
        <v>66</v>
      </c>
      <c r="R341" s="14">
        <v>53</v>
      </c>
      <c r="S341" s="14">
        <v>58</v>
      </c>
      <c r="T341" s="14">
        <v>51</v>
      </c>
      <c r="U341" s="14">
        <v>74</v>
      </c>
      <c r="V341" s="14">
        <v>338</v>
      </c>
      <c r="W341" s="14">
        <v>80</v>
      </c>
      <c r="X341" s="14">
        <v>359</v>
      </c>
      <c r="Y341" s="14">
        <v>440</v>
      </c>
      <c r="Z341" s="14">
        <v>879</v>
      </c>
      <c r="AA341" s="15">
        <v>4.5110227171787112E-4</v>
      </c>
      <c r="AB341" s="16">
        <v>1.2127284041506511E-4</v>
      </c>
      <c r="AC341" s="15">
        <v>1.3241186206530334E-4</v>
      </c>
      <c r="AD341" s="15">
        <v>1.0144434156669648E-4</v>
      </c>
      <c r="AE341" s="15">
        <v>1.1614409975227445E-4</v>
      </c>
      <c r="AF341" s="15">
        <v>9.9826552734791669E-5</v>
      </c>
      <c r="AG341" s="15">
        <v>1.4508773229697823E-4</v>
      </c>
      <c r="AH341" s="15">
        <v>6.0695796571508492E-4</v>
      </c>
      <c r="AI341" s="15">
        <v>1.1922096695030677E-4</v>
      </c>
      <c r="AJ341" s="15">
        <v>5.6194966935845696E-4</v>
      </c>
      <c r="AK341" s="15">
        <v>2.3163685033966816E-4</v>
      </c>
    </row>
    <row r="342" spans="1:37" x14ac:dyDescent="0.2">
      <c r="A342" s="11" t="s">
        <v>352</v>
      </c>
      <c r="B342" s="11" t="s">
        <v>594</v>
      </c>
      <c r="C342" s="11">
        <v>2015</v>
      </c>
      <c r="D342" s="12">
        <v>223552.65700000004</v>
      </c>
      <c r="E342" s="12">
        <v>464054.46699999995</v>
      </c>
      <c r="F342" s="12">
        <v>495284.79100000008</v>
      </c>
      <c r="G342" s="12">
        <v>521572.04599999991</v>
      </c>
      <c r="H342" s="12">
        <v>493857.64700000006</v>
      </c>
      <c r="I342" s="12">
        <v>497180.55999999994</v>
      </c>
      <c r="J342" s="12">
        <v>509053.87999999989</v>
      </c>
      <c r="K342" s="12">
        <v>571821.23199999984</v>
      </c>
      <c r="L342" s="12">
        <v>2981003.3909999998</v>
      </c>
      <c r="M342" s="12">
        <f t="shared" si="5"/>
        <v>795373.88899999985</v>
      </c>
      <c r="N342" s="13">
        <v>3777756</v>
      </c>
      <c r="O342" s="14">
        <v>88</v>
      </c>
      <c r="P342" s="14">
        <v>39</v>
      </c>
      <c r="Q342" s="14">
        <v>56</v>
      </c>
      <c r="R342" s="14">
        <v>61</v>
      </c>
      <c r="S342" s="14">
        <v>57</v>
      </c>
      <c r="T342" s="14">
        <v>45</v>
      </c>
      <c r="U342" s="14">
        <v>68</v>
      </c>
      <c r="V342" s="14">
        <v>373</v>
      </c>
      <c r="W342" s="14">
        <v>54</v>
      </c>
      <c r="X342" s="14">
        <v>326</v>
      </c>
      <c r="Y342" s="14">
        <v>461</v>
      </c>
      <c r="Z342" s="14">
        <v>841</v>
      </c>
      <c r="AA342" s="15">
        <v>3.9364327483703307E-4</v>
      </c>
      <c r="AB342" s="16">
        <v>8.4041858819128664E-5</v>
      </c>
      <c r="AC342" s="15">
        <v>1.1306626211342716E-4</v>
      </c>
      <c r="AD342" s="15">
        <v>1.1695412065852933E-4</v>
      </c>
      <c r="AE342" s="15">
        <v>1.1541787465730989E-4</v>
      </c>
      <c r="AF342" s="15">
        <v>9.0510377155534816E-5</v>
      </c>
      <c r="AG342" s="15">
        <v>1.3358114469140284E-4</v>
      </c>
      <c r="AH342" s="15">
        <v>6.5230176692704562E-4</v>
      </c>
      <c r="AI342" s="15">
        <v>1.0935915101077456E-4</v>
      </c>
      <c r="AJ342" s="15">
        <v>5.7960162682685215E-4</v>
      </c>
      <c r="AK342" s="15">
        <v>2.2261893039148109E-4</v>
      </c>
    </row>
    <row r="343" spans="1:37" x14ac:dyDescent="0.2">
      <c r="A343" s="11" t="s">
        <v>353</v>
      </c>
      <c r="B343" s="11" t="s">
        <v>594</v>
      </c>
      <c r="C343" s="11">
        <v>2016</v>
      </c>
      <c r="D343" s="12">
        <v>230554.40299999999</v>
      </c>
      <c r="E343" s="12">
        <v>479169.77999999997</v>
      </c>
      <c r="F343" s="12">
        <v>509292.72499999998</v>
      </c>
      <c r="G343" s="12">
        <v>546719.34000000008</v>
      </c>
      <c r="H343" s="12">
        <v>516977.07700000005</v>
      </c>
      <c r="I343" s="12">
        <v>514357.321</v>
      </c>
      <c r="J343" s="12">
        <v>536704.63099999994</v>
      </c>
      <c r="K343" s="12">
        <v>633154.89499999979</v>
      </c>
      <c r="L343" s="12">
        <v>3103220.8739999998</v>
      </c>
      <c r="M343" s="12">
        <f t="shared" si="5"/>
        <v>863709.29799999972</v>
      </c>
      <c r="N343" s="13">
        <v>3966871</v>
      </c>
      <c r="O343" s="14">
        <v>143</v>
      </c>
      <c r="P343" s="14">
        <v>54</v>
      </c>
      <c r="Q343" s="14">
        <v>40</v>
      </c>
      <c r="R343" s="14">
        <v>54</v>
      </c>
      <c r="S343" s="14">
        <v>59</v>
      </c>
      <c r="T343" s="14">
        <v>55</v>
      </c>
      <c r="U343" s="14">
        <v>57</v>
      </c>
      <c r="V343" s="14">
        <v>337</v>
      </c>
      <c r="W343" s="14">
        <v>54</v>
      </c>
      <c r="X343" s="14">
        <v>319</v>
      </c>
      <c r="Y343" s="14">
        <v>480</v>
      </c>
      <c r="Z343" s="14">
        <v>853</v>
      </c>
      <c r="AA343" s="15">
        <v>6.2024406447791849E-4</v>
      </c>
      <c r="AB343" s="16">
        <v>1.1269491995092012E-4</v>
      </c>
      <c r="AC343" s="15">
        <v>7.8540293305780098E-5</v>
      </c>
      <c r="AD343" s="15">
        <v>9.8770970860478414E-5</v>
      </c>
      <c r="AE343" s="15">
        <v>1.1412498276011567E-4</v>
      </c>
      <c r="AF343" s="15">
        <v>1.0692955607800126E-4</v>
      </c>
      <c r="AG343" s="15">
        <v>1.062036671712639E-4</v>
      </c>
      <c r="AH343" s="15">
        <v>5.3225522326570674E-4</v>
      </c>
      <c r="AI343" s="15">
        <v>1.0279642118700186E-4</v>
      </c>
      <c r="AJ343" s="15">
        <v>5.5574254105112124E-4</v>
      </c>
      <c r="AK343" s="15">
        <v>2.1503094000283851E-4</v>
      </c>
    </row>
    <row r="344" spans="1:37" x14ac:dyDescent="0.2">
      <c r="A344" s="11" t="s">
        <v>354</v>
      </c>
      <c r="B344" s="11" t="s">
        <v>594</v>
      </c>
      <c r="C344" s="11">
        <v>2017</v>
      </c>
      <c r="D344" s="12">
        <v>226322</v>
      </c>
      <c r="E344" s="12">
        <v>473065</v>
      </c>
      <c r="F344" s="12">
        <v>498363</v>
      </c>
      <c r="G344" s="12">
        <v>547051</v>
      </c>
      <c r="H344" s="12">
        <v>516265</v>
      </c>
      <c r="I344" s="12">
        <v>501461</v>
      </c>
      <c r="J344" s="12">
        <v>523735</v>
      </c>
      <c r="K344" s="12">
        <v>630248</v>
      </c>
      <c r="L344" s="12">
        <v>3059940</v>
      </c>
      <c r="M344" s="12">
        <f t="shared" si="5"/>
        <v>856570</v>
      </c>
      <c r="N344" s="13">
        <v>3916510</v>
      </c>
      <c r="O344" s="14">
        <v>112</v>
      </c>
      <c r="P344" s="14">
        <v>45</v>
      </c>
      <c r="Q344" s="14">
        <v>58</v>
      </c>
      <c r="R344" s="14">
        <v>44</v>
      </c>
      <c r="S344" s="14">
        <v>60</v>
      </c>
      <c r="T344" s="14">
        <v>36</v>
      </c>
      <c r="U344" s="14">
        <v>61</v>
      </c>
      <c r="V344" s="14">
        <v>477</v>
      </c>
      <c r="W344" s="14">
        <v>45</v>
      </c>
      <c r="X344" s="14">
        <v>304</v>
      </c>
      <c r="Y344" s="14">
        <v>589</v>
      </c>
      <c r="Z344" s="14">
        <v>938</v>
      </c>
      <c r="AA344" s="15">
        <v>4.948701407728811E-4</v>
      </c>
      <c r="AB344" s="16">
        <v>9.5124348662445967E-5</v>
      </c>
      <c r="AC344" s="15">
        <v>1.1638103149712157E-4</v>
      </c>
      <c r="AD344" s="15">
        <v>8.0431257780353205E-5</v>
      </c>
      <c r="AE344" s="15">
        <v>1.1621938345617077E-4</v>
      </c>
      <c r="AF344" s="15">
        <v>7.1790228951005156E-5</v>
      </c>
      <c r="AG344" s="15">
        <v>1.1647111611788404E-4</v>
      </c>
      <c r="AH344" s="15">
        <v>7.5684492453764231E-4</v>
      </c>
      <c r="AI344" s="15">
        <v>9.9348353235684353E-5</v>
      </c>
      <c r="AJ344" s="15">
        <v>6.8762623019718173E-4</v>
      </c>
      <c r="AK344" s="15">
        <v>2.3949894165979405E-4</v>
      </c>
    </row>
    <row r="345" spans="1:37" x14ac:dyDescent="0.2">
      <c r="A345" s="11" t="s">
        <v>355</v>
      </c>
      <c r="B345" s="11" t="s">
        <v>595</v>
      </c>
      <c r="C345" s="11">
        <v>2009</v>
      </c>
      <c r="D345" s="12">
        <v>739141.19899999979</v>
      </c>
      <c r="E345" s="12">
        <v>1545708.8149999995</v>
      </c>
      <c r="F345" s="12">
        <v>1717902.9739999997</v>
      </c>
      <c r="G345" s="12">
        <v>1500928.5100000002</v>
      </c>
      <c r="H345" s="12">
        <v>1727959.683</v>
      </c>
      <c r="I345" s="12">
        <v>1915532.784</v>
      </c>
      <c r="J345" s="12">
        <v>1453344.2419999996</v>
      </c>
      <c r="K345" s="12">
        <v>1915620.656</v>
      </c>
      <c r="L345" s="12">
        <v>9861377.0079999976</v>
      </c>
      <c r="M345" s="12">
        <f t="shared" si="5"/>
        <v>2654761.8549999995</v>
      </c>
      <c r="N345" s="13">
        <v>12516596</v>
      </c>
      <c r="O345" s="14">
        <v>114</v>
      </c>
      <c r="P345" s="14">
        <v>94</v>
      </c>
      <c r="Q345" s="14">
        <v>46</v>
      </c>
      <c r="R345" s="14">
        <v>38</v>
      </c>
      <c r="S345" s="14">
        <v>51</v>
      </c>
      <c r="T345" s="14">
        <v>49</v>
      </c>
      <c r="U345" s="14">
        <v>179</v>
      </c>
      <c r="V345" s="14">
        <v>2188</v>
      </c>
      <c r="W345" s="14">
        <v>44</v>
      </c>
      <c r="X345" s="14">
        <v>457</v>
      </c>
      <c r="Y345" s="14">
        <v>2302</v>
      </c>
      <c r="Z345" s="14">
        <v>2803</v>
      </c>
      <c r="AA345" s="15">
        <v>1.5423304796733435E-4</v>
      </c>
      <c r="AB345" s="16">
        <v>6.0813523923650546E-5</v>
      </c>
      <c r="AC345" s="15">
        <v>2.6776832391699445E-5</v>
      </c>
      <c r="AD345" s="15">
        <v>2.5317661532060574E-5</v>
      </c>
      <c r="AE345" s="15">
        <v>2.9514577511123564E-5</v>
      </c>
      <c r="AF345" s="15">
        <v>2.5580350495322038E-5</v>
      </c>
      <c r="AG345" s="15">
        <v>1.2316421314861482E-4</v>
      </c>
      <c r="AH345" s="15">
        <v>1.1421885607397627E-3</v>
      </c>
      <c r="AI345" s="15">
        <v>4.6342412386146564E-5</v>
      </c>
      <c r="AJ345" s="15">
        <v>8.6712109248684392E-4</v>
      </c>
      <c r="AK345" s="15">
        <v>2.2394267578820952E-4</v>
      </c>
    </row>
    <row r="346" spans="1:37" x14ac:dyDescent="0.2">
      <c r="A346" s="11" t="s">
        <v>356</v>
      </c>
      <c r="B346" s="11" t="s">
        <v>595</v>
      </c>
      <c r="C346" s="11">
        <v>2010</v>
      </c>
      <c r="D346" s="12">
        <v>725472.36099999992</v>
      </c>
      <c r="E346" s="12">
        <v>1554319.3720000007</v>
      </c>
      <c r="F346" s="12">
        <v>1753352.3289999997</v>
      </c>
      <c r="G346" s="12">
        <v>1478699.139</v>
      </c>
      <c r="H346" s="12">
        <v>1683489.1369999996</v>
      </c>
      <c r="I346" s="12">
        <v>1923625.3540000001</v>
      </c>
      <c r="J346" s="12">
        <v>1517166.7909999995</v>
      </c>
      <c r="K346" s="12">
        <v>1919785.4130000004</v>
      </c>
      <c r="L346" s="12">
        <v>9910652.1219999995</v>
      </c>
      <c r="M346" s="12">
        <f t="shared" si="5"/>
        <v>2645257.7740000002</v>
      </c>
      <c r="N346" s="13">
        <v>12554832</v>
      </c>
      <c r="O346" s="14">
        <v>127</v>
      </c>
      <c r="P346" s="14">
        <v>56</v>
      </c>
      <c r="Q346" s="14">
        <v>56</v>
      </c>
      <c r="R346" s="14">
        <v>48</v>
      </c>
      <c r="S346" s="14">
        <v>46</v>
      </c>
      <c r="T346" s="14">
        <v>56</v>
      </c>
      <c r="U346" s="14">
        <v>133</v>
      </c>
      <c r="V346" s="14">
        <v>2047</v>
      </c>
      <c r="W346" s="14">
        <v>62</v>
      </c>
      <c r="X346" s="14">
        <v>395</v>
      </c>
      <c r="Y346" s="14">
        <v>2174</v>
      </c>
      <c r="Z346" s="14">
        <v>2631</v>
      </c>
      <c r="AA346" s="15">
        <v>1.7505835759882245E-4</v>
      </c>
      <c r="AB346" s="16">
        <v>3.6028631572636652E-5</v>
      </c>
      <c r="AC346" s="15">
        <v>3.1938817471978854E-5</v>
      </c>
      <c r="AD346" s="15">
        <v>3.246096432602305E-5</v>
      </c>
      <c r="AE346" s="15">
        <v>2.7324203636961163E-5</v>
      </c>
      <c r="AF346" s="15">
        <v>2.9111697807243601E-5</v>
      </c>
      <c r="AG346" s="15">
        <v>8.7663400483698061E-5</v>
      </c>
      <c r="AH346" s="15">
        <v>1.0662650034418194E-3</v>
      </c>
      <c r="AI346" s="15">
        <v>3.9856105848288799E-5</v>
      </c>
      <c r="AJ346" s="15">
        <v>8.2184807143109067E-4</v>
      </c>
      <c r="AK346" s="15">
        <v>2.0956074919998928E-4</v>
      </c>
    </row>
    <row r="347" spans="1:37" x14ac:dyDescent="0.2">
      <c r="A347" s="11" t="s">
        <v>357</v>
      </c>
      <c r="B347" s="11" t="s">
        <v>595</v>
      </c>
      <c r="C347" s="11">
        <v>2011</v>
      </c>
      <c r="D347" s="12">
        <v>720027.64300000004</v>
      </c>
      <c r="E347" s="12">
        <v>1531028.1340000001</v>
      </c>
      <c r="F347" s="12">
        <v>1752560.2529999998</v>
      </c>
      <c r="G347" s="12">
        <v>1482769.2370000004</v>
      </c>
      <c r="H347" s="12">
        <v>1632951.3779999998</v>
      </c>
      <c r="I347" s="12">
        <v>1907256.196</v>
      </c>
      <c r="J347" s="12">
        <v>1557111.8379999998</v>
      </c>
      <c r="K347" s="12">
        <v>1916881.55</v>
      </c>
      <c r="L347" s="12">
        <v>9863677.0360000003</v>
      </c>
      <c r="M347" s="12">
        <f t="shared" si="5"/>
        <v>2636909.193</v>
      </c>
      <c r="N347" s="13">
        <v>12505696</v>
      </c>
      <c r="O347" s="14">
        <v>72</v>
      </c>
      <c r="P347" s="14">
        <v>86</v>
      </c>
      <c r="Q347" s="14">
        <v>51</v>
      </c>
      <c r="R347" s="14">
        <v>59</v>
      </c>
      <c r="S347" s="14">
        <v>60</v>
      </c>
      <c r="T347" s="14">
        <v>61</v>
      </c>
      <c r="U347" s="14">
        <v>178</v>
      </c>
      <c r="V347" s="14">
        <v>2426</v>
      </c>
      <c r="W347" s="14">
        <v>63</v>
      </c>
      <c r="X347" s="14">
        <v>495</v>
      </c>
      <c r="Y347" s="14">
        <v>2498</v>
      </c>
      <c r="Z347" s="14">
        <v>3056</v>
      </c>
      <c r="AA347" s="15">
        <v>9.9996160841841456E-5</v>
      </c>
      <c r="AB347" s="16">
        <v>5.6171404097790401E-5</v>
      </c>
      <c r="AC347" s="15">
        <v>2.9100283378388364E-5</v>
      </c>
      <c r="AD347" s="15">
        <v>3.9790412781540587E-5</v>
      </c>
      <c r="AE347" s="15">
        <v>3.6743286302551508E-5</v>
      </c>
      <c r="AF347" s="15">
        <v>3.1983118014209348E-5</v>
      </c>
      <c r="AG347" s="15">
        <v>1.1431420380736969E-4</v>
      </c>
      <c r="AH347" s="15">
        <v>1.2655972404763351E-3</v>
      </c>
      <c r="AI347" s="15">
        <v>5.0184124864730615E-5</v>
      </c>
      <c r="AJ347" s="15">
        <v>9.4732120720396763E-4</v>
      </c>
      <c r="AK347" s="15">
        <v>2.4436864609534727E-4</v>
      </c>
    </row>
    <row r="348" spans="1:37" x14ac:dyDescent="0.2">
      <c r="A348" s="11" t="s">
        <v>358</v>
      </c>
      <c r="B348" s="11" t="s">
        <v>595</v>
      </c>
      <c r="C348" s="11">
        <v>2012</v>
      </c>
      <c r="D348" s="12">
        <v>722424.2620000001</v>
      </c>
      <c r="E348" s="12">
        <v>1533744.8569999994</v>
      </c>
      <c r="F348" s="12">
        <v>1761444.054</v>
      </c>
      <c r="G348" s="12">
        <v>1513076.6430000006</v>
      </c>
      <c r="H348" s="12">
        <v>1606425.2390000001</v>
      </c>
      <c r="I348" s="12">
        <v>1911483.2229999995</v>
      </c>
      <c r="J348" s="12">
        <v>1614674.6670000001</v>
      </c>
      <c r="K348" s="12">
        <v>1959631.0050000001</v>
      </c>
      <c r="L348" s="12">
        <v>9940848.6829999983</v>
      </c>
      <c r="M348" s="12">
        <f t="shared" si="5"/>
        <v>2682055.267</v>
      </c>
      <c r="N348" s="13">
        <v>12620483</v>
      </c>
      <c r="O348" s="14">
        <v>89</v>
      </c>
      <c r="P348" s="14">
        <v>50</v>
      </c>
      <c r="Q348" s="14">
        <v>73</v>
      </c>
      <c r="R348" s="14">
        <v>65</v>
      </c>
      <c r="S348" s="14">
        <v>52</v>
      </c>
      <c r="T348" s="14">
        <v>63</v>
      </c>
      <c r="U348" s="14">
        <v>103</v>
      </c>
      <c r="V348" s="14">
        <v>2112</v>
      </c>
      <c r="W348" s="14">
        <v>55</v>
      </c>
      <c r="X348" s="14">
        <v>406</v>
      </c>
      <c r="Y348" s="14">
        <v>2201</v>
      </c>
      <c r="Z348" s="14">
        <v>2662</v>
      </c>
      <c r="AA348" s="15">
        <v>1.2319630538654304E-4</v>
      </c>
      <c r="AB348" s="16">
        <v>3.2599946315582018E-5</v>
      </c>
      <c r="AC348" s="15">
        <v>4.1443269137175785E-5</v>
      </c>
      <c r="AD348" s="15">
        <v>4.2958828490752122E-5</v>
      </c>
      <c r="AE348" s="15">
        <v>3.2370009345950022E-5</v>
      </c>
      <c r="AF348" s="15">
        <v>3.2958698900387899E-5</v>
      </c>
      <c r="AG348" s="15">
        <v>6.3789939921067703E-5</v>
      </c>
      <c r="AH348" s="15">
        <v>1.0777539213307149E-3</v>
      </c>
      <c r="AI348" s="15">
        <v>4.0841583344318174E-5</v>
      </c>
      <c r="AJ348" s="15">
        <v>8.206393160801336E-4</v>
      </c>
      <c r="AK348" s="15">
        <v>2.1092695105250726E-4</v>
      </c>
    </row>
    <row r="349" spans="1:37" x14ac:dyDescent="0.2">
      <c r="A349" s="11" t="s">
        <v>359</v>
      </c>
      <c r="B349" s="11" t="s">
        <v>595</v>
      </c>
      <c r="C349" s="11">
        <v>2013</v>
      </c>
      <c r="D349" s="12">
        <v>714393.63199999975</v>
      </c>
      <c r="E349" s="12">
        <v>1518362.7389999998</v>
      </c>
      <c r="F349" s="12">
        <v>1742237.4549999998</v>
      </c>
      <c r="G349" s="12">
        <v>1536398.372</v>
      </c>
      <c r="H349" s="12">
        <v>1566108.3139999998</v>
      </c>
      <c r="I349" s="12">
        <v>1880276.4209999999</v>
      </c>
      <c r="J349" s="12">
        <v>1650045.1699999997</v>
      </c>
      <c r="K349" s="12">
        <v>1975531.5000000002</v>
      </c>
      <c r="L349" s="12">
        <v>9893428.470999999</v>
      </c>
      <c r="M349" s="12">
        <f t="shared" si="5"/>
        <v>2689925.1320000002</v>
      </c>
      <c r="N349" s="13">
        <v>12582017</v>
      </c>
      <c r="O349" s="14">
        <v>93</v>
      </c>
      <c r="P349" s="14">
        <v>67</v>
      </c>
      <c r="Q349" s="14">
        <v>53</v>
      </c>
      <c r="R349" s="14">
        <v>50</v>
      </c>
      <c r="S349" s="14">
        <v>69</v>
      </c>
      <c r="T349" s="14">
        <v>51</v>
      </c>
      <c r="U349" s="14">
        <v>184</v>
      </c>
      <c r="V349" s="14">
        <v>2536</v>
      </c>
      <c r="W349" s="14">
        <v>66</v>
      </c>
      <c r="X349" s="14">
        <v>474</v>
      </c>
      <c r="Y349" s="14">
        <v>2629</v>
      </c>
      <c r="Z349" s="14">
        <v>3169</v>
      </c>
      <c r="AA349" s="15">
        <v>1.3018033173061659E-4</v>
      </c>
      <c r="AB349" s="16">
        <v>4.4126478000985775E-5</v>
      </c>
      <c r="AC349" s="15">
        <v>3.0420652390348253E-5</v>
      </c>
      <c r="AD349" s="15">
        <v>3.2543642919194658E-5</v>
      </c>
      <c r="AE349" s="15">
        <v>4.4058255347465073E-5</v>
      </c>
      <c r="AF349" s="15">
        <v>2.7123671514678855E-5</v>
      </c>
      <c r="AG349" s="15">
        <v>1.1151209878696838E-4</v>
      </c>
      <c r="AH349" s="15">
        <v>1.2837051699757761E-3</v>
      </c>
      <c r="AI349" s="15">
        <v>4.7910590488363786E-5</v>
      </c>
      <c r="AJ349" s="15">
        <v>9.7735062166778549E-4</v>
      </c>
      <c r="AK349" s="15">
        <v>2.518674072686438E-4</v>
      </c>
    </row>
    <row r="350" spans="1:37" x14ac:dyDescent="0.2">
      <c r="A350" s="11" t="s">
        <v>360</v>
      </c>
      <c r="B350" s="11" t="s">
        <v>595</v>
      </c>
      <c r="C350" s="11">
        <v>2014</v>
      </c>
      <c r="D350" s="12">
        <v>707552.38400000019</v>
      </c>
      <c r="E350" s="12">
        <v>1499872.4420000005</v>
      </c>
      <c r="F350" s="12">
        <v>1704753.8540000001</v>
      </c>
      <c r="G350" s="12">
        <v>1554535.5030000003</v>
      </c>
      <c r="H350" s="12">
        <v>1527752.5890000004</v>
      </c>
      <c r="I350" s="12">
        <v>1840690.8940000003</v>
      </c>
      <c r="J350" s="12">
        <v>1676020.0329999998</v>
      </c>
      <c r="K350" s="12">
        <v>2002341.2350000006</v>
      </c>
      <c r="L350" s="12">
        <v>9803625.3150000013</v>
      </c>
      <c r="M350" s="12">
        <f t="shared" si="5"/>
        <v>2709893.6190000009</v>
      </c>
      <c r="N350" s="13">
        <v>12509418</v>
      </c>
      <c r="O350" s="14">
        <v>108</v>
      </c>
      <c r="P350" s="14">
        <v>93</v>
      </c>
      <c r="Q350" s="14">
        <v>55</v>
      </c>
      <c r="R350" s="14">
        <v>51</v>
      </c>
      <c r="S350" s="14">
        <v>25</v>
      </c>
      <c r="T350" s="14">
        <v>57</v>
      </c>
      <c r="U350" s="14">
        <v>213</v>
      </c>
      <c r="V350" s="14">
        <v>2163</v>
      </c>
      <c r="W350" s="14">
        <v>55</v>
      </c>
      <c r="X350" s="14">
        <v>494</v>
      </c>
      <c r="Y350" s="14">
        <v>2271</v>
      </c>
      <c r="Z350" s="14">
        <v>2820</v>
      </c>
      <c r="AA350" s="15">
        <v>1.5263887514510864E-4</v>
      </c>
      <c r="AB350" s="16">
        <v>6.2005272845729083E-5</v>
      </c>
      <c r="AC350" s="15">
        <v>3.2262722193558391E-5</v>
      </c>
      <c r="AD350" s="15">
        <v>3.2807227561916928E-5</v>
      </c>
      <c r="AE350" s="15">
        <v>1.636390615862998E-5</v>
      </c>
      <c r="AF350" s="15">
        <v>3.0966633336319419E-5</v>
      </c>
      <c r="AG350" s="15">
        <v>1.2708678643819053E-4</v>
      </c>
      <c r="AH350" s="15">
        <v>1.0802354574693655E-3</v>
      </c>
      <c r="AI350" s="15">
        <v>5.0389522664045217E-5</v>
      </c>
      <c r="AJ350" s="15">
        <v>8.3804027732942502E-4</v>
      </c>
      <c r="AK350" s="15">
        <v>2.2543015190634768E-4</v>
      </c>
    </row>
    <row r="351" spans="1:37" x14ac:dyDescent="0.2">
      <c r="A351" s="11" t="s">
        <v>361</v>
      </c>
      <c r="B351" s="11" t="s">
        <v>595</v>
      </c>
      <c r="C351" s="11">
        <v>2015</v>
      </c>
      <c r="D351" s="12">
        <v>701119.59200000018</v>
      </c>
      <c r="E351" s="12">
        <v>1481243.8069999998</v>
      </c>
      <c r="F351" s="12">
        <v>1701756.4950000006</v>
      </c>
      <c r="G351" s="12">
        <v>1569216.2610000006</v>
      </c>
      <c r="H351" s="12">
        <v>1490626.4790000003</v>
      </c>
      <c r="I351" s="12">
        <v>1788497.4560000005</v>
      </c>
      <c r="J351" s="12">
        <v>1683137.3970000001</v>
      </c>
      <c r="K351" s="12">
        <v>2008134.3689999995</v>
      </c>
      <c r="L351" s="12">
        <v>9714477.8950000014</v>
      </c>
      <c r="M351" s="12">
        <f t="shared" si="5"/>
        <v>2709253.9609999997</v>
      </c>
      <c r="N351" s="13">
        <v>12416464</v>
      </c>
      <c r="O351" s="14">
        <v>132</v>
      </c>
      <c r="P351" s="14">
        <v>85</v>
      </c>
      <c r="Q351" s="14">
        <v>48</v>
      </c>
      <c r="R351" s="14">
        <v>53</v>
      </c>
      <c r="S351" s="14">
        <v>47</v>
      </c>
      <c r="T351" s="14">
        <v>47</v>
      </c>
      <c r="U351" s="14">
        <v>197</v>
      </c>
      <c r="V351" s="14">
        <v>2560</v>
      </c>
      <c r="W351" s="14">
        <v>54</v>
      </c>
      <c r="X351" s="14">
        <v>477</v>
      </c>
      <c r="Y351" s="14">
        <v>2692</v>
      </c>
      <c r="Z351" s="14">
        <v>3223</v>
      </c>
      <c r="AA351" s="15">
        <v>1.8827030581681416E-4</v>
      </c>
      <c r="AB351" s="16">
        <v>5.7384206163975551E-5</v>
      </c>
      <c r="AC351" s="15">
        <v>2.8206150610284573E-5</v>
      </c>
      <c r="AD351" s="15">
        <v>3.377482206705222E-5</v>
      </c>
      <c r="AE351" s="15">
        <v>3.1530367038381308E-5</v>
      </c>
      <c r="AF351" s="15">
        <v>2.6279042132447959E-5</v>
      </c>
      <c r="AG351" s="15">
        <v>1.1704332655856258E-4</v>
      </c>
      <c r="AH351" s="15">
        <v>1.2748150918181914E-3</v>
      </c>
      <c r="AI351" s="15">
        <v>4.9101969777038638E-5</v>
      </c>
      <c r="AJ351" s="15">
        <v>9.93631471523758E-4</v>
      </c>
      <c r="AK351" s="15">
        <v>2.5957470661534555E-4</v>
      </c>
    </row>
    <row r="352" spans="1:37" x14ac:dyDescent="0.2">
      <c r="A352" s="11" t="s">
        <v>362</v>
      </c>
      <c r="B352" s="11" t="s">
        <v>595</v>
      </c>
      <c r="C352" s="11">
        <v>2016</v>
      </c>
      <c r="D352" s="12">
        <v>710555.89800000004</v>
      </c>
      <c r="E352" s="12">
        <v>1500531.7320000001</v>
      </c>
      <c r="F352" s="12">
        <v>1705344.0869999994</v>
      </c>
      <c r="G352" s="12">
        <v>1626741.355</v>
      </c>
      <c r="H352" s="12">
        <v>1506314.5339999998</v>
      </c>
      <c r="I352" s="12">
        <v>1789850.4019999995</v>
      </c>
      <c r="J352" s="12">
        <v>1745805.709</v>
      </c>
      <c r="K352" s="12">
        <v>2113827.5100000002</v>
      </c>
      <c r="L352" s="12">
        <v>9874587.8189999983</v>
      </c>
      <c r="M352" s="12">
        <f t="shared" si="5"/>
        <v>2824383.4080000003</v>
      </c>
      <c r="N352" s="13">
        <v>12694911</v>
      </c>
      <c r="O352" s="14">
        <v>82</v>
      </c>
      <c r="P352" s="14">
        <v>67</v>
      </c>
      <c r="Q352" s="14">
        <v>52</v>
      </c>
      <c r="R352" s="14">
        <v>54</v>
      </c>
      <c r="S352" s="14">
        <v>57</v>
      </c>
      <c r="T352" s="14">
        <v>58</v>
      </c>
      <c r="U352" s="14">
        <v>160</v>
      </c>
      <c r="V352" s="14">
        <v>2171</v>
      </c>
      <c r="W352" s="14">
        <v>66</v>
      </c>
      <c r="X352" s="14">
        <v>448</v>
      </c>
      <c r="Y352" s="14">
        <v>2253</v>
      </c>
      <c r="Z352" s="14">
        <v>2767</v>
      </c>
      <c r="AA352" s="15">
        <v>1.1540260270980115E-4</v>
      </c>
      <c r="AB352" s="16">
        <v>4.465083848023548E-5</v>
      </c>
      <c r="AC352" s="15">
        <v>3.0492380040134398E-5</v>
      </c>
      <c r="AD352" s="15">
        <v>3.3195197155358482E-5</v>
      </c>
      <c r="AE352" s="15">
        <v>3.7840702398746165E-5</v>
      </c>
      <c r="AF352" s="15">
        <v>3.2404942857341671E-5</v>
      </c>
      <c r="AG352" s="15">
        <v>9.1648228193530329E-5</v>
      </c>
      <c r="AH352" s="15">
        <v>1.0270469041251146E-3</v>
      </c>
      <c r="AI352" s="15">
        <v>4.5368982302024738E-5</v>
      </c>
      <c r="AJ352" s="15">
        <v>7.9769623119100262E-4</v>
      </c>
      <c r="AK352" s="15">
        <v>2.1796135475073437E-4</v>
      </c>
    </row>
    <row r="353" spans="1:37" x14ac:dyDescent="0.2">
      <c r="A353" s="11" t="s">
        <v>363</v>
      </c>
      <c r="B353" s="11" t="s">
        <v>595</v>
      </c>
      <c r="C353" s="11">
        <v>2017</v>
      </c>
      <c r="D353" s="12">
        <v>709882</v>
      </c>
      <c r="E353" s="12">
        <v>1496357</v>
      </c>
      <c r="F353" s="12">
        <v>1690044</v>
      </c>
      <c r="G353" s="12">
        <v>1643229</v>
      </c>
      <c r="H353" s="12">
        <v>1495692</v>
      </c>
      <c r="I353" s="12">
        <v>1763056</v>
      </c>
      <c r="J353" s="12">
        <v>1776802</v>
      </c>
      <c r="K353" s="12">
        <v>2171552</v>
      </c>
      <c r="L353" s="12">
        <v>9865180</v>
      </c>
      <c r="M353" s="12">
        <f t="shared" si="5"/>
        <v>2881434</v>
      </c>
      <c r="N353" s="13">
        <v>12746614</v>
      </c>
      <c r="O353" s="14">
        <v>109</v>
      </c>
      <c r="P353" s="14">
        <v>82</v>
      </c>
      <c r="Q353" s="14">
        <v>55</v>
      </c>
      <c r="R353" s="14">
        <v>59</v>
      </c>
      <c r="S353" s="14">
        <v>26</v>
      </c>
      <c r="T353" s="14">
        <v>54</v>
      </c>
      <c r="U353" s="14">
        <v>195</v>
      </c>
      <c r="V353" s="14">
        <v>2393</v>
      </c>
      <c r="W353" s="14">
        <v>67</v>
      </c>
      <c r="X353" s="14">
        <v>471</v>
      </c>
      <c r="Y353" s="14">
        <v>2502</v>
      </c>
      <c r="Z353" s="14">
        <v>3040</v>
      </c>
      <c r="AA353" s="15">
        <v>1.5354664578056635E-4</v>
      </c>
      <c r="AB353" s="16">
        <v>5.4799757009857945E-5</v>
      </c>
      <c r="AC353" s="15">
        <v>3.254353141101652E-5</v>
      </c>
      <c r="AD353" s="15">
        <v>3.5904916478470134E-5</v>
      </c>
      <c r="AE353" s="15">
        <v>1.7383258050454238E-5</v>
      </c>
      <c r="AF353" s="15">
        <v>3.0628635732500841E-5</v>
      </c>
      <c r="AG353" s="15">
        <v>1.0974773778957926E-4</v>
      </c>
      <c r="AH353" s="15">
        <v>1.1019768350009579E-3</v>
      </c>
      <c r="AI353" s="15">
        <v>4.7743680297774595E-5</v>
      </c>
      <c r="AJ353" s="15">
        <v>8.6831765017001956E-4</v>
      </c>
      <c r="AK353" s="15">
        <v>2.3849470926161253E-4</v>
      </c>
    </row>
    <row r="354" spans="1:37" x14ac:dyDescent="0.2">
      <c r="A354" s="11" t="s">
        <v>364</v>
      </c>
      <c r="B354" s="11" t="s">
        <v>596</v>
      </c>
      <c r="C354" s="11">
        <v>2009</v>
      </c>
      <c r="D354" s="12">
        <v>61090.154999999999</v>
      </c>
      <c r="E354" s="12">
        <v>129218.09700000001</v>
      </c>
      <c r="F354" s="12">
        <v>152566.22200000001</v>
      </c>
      <c r="G354" s="12">
        <v>132592.07399999999</v>
      </c>
      <c r="H354" s="12">
        <v>153612.867</v>
      </c>
      <c r="I354" s="12">
        <v>160689.891</v>
      </c>
      <c r="J354" s="12">
        <v>118191.06200000001</v>
      </c>
      <c r="K354" s="12">
        <v>149383.14499999999</v>
      </c>
      <c r="L354" s="12">
        <v>846870.21300000011</v>
      </c>
      <c r="M354" s="12">
        <f t="shared" si="5"/>
        <v>210473.3</v>
      </c>
      <c r="N354" s="13">
        <v>1057381</v>
      </c>
      <c r="O354" s="14">
        <v>89</v>
      </c>
      <c r="P354" s="14">
        <v>85</v>
      </c>
      <c r="Q354" s="14">
        <v>62</v>
      </c>
      <c r="R354" s="14">
        <v>52</v>
      </c>
      <c r="S354" s="14">
        <v>43</v>
      </c>
      <c r="T354" s="14">
        <v>74</v>
      </c>
      <c r="U354" s="14">
        <v>49</v>
      </c>
      <c r="V354" s="14">
        <v>216</v>
      </c>
      <c r="W354" s="14">
        <v>31</v>
      </c>
      <c r="X354" s="14">
        <v>365</v>
      </c>
      <c r="Y354" s="14">
        <v>305</v>
      </c>
      <c r="Z354" s="14">
        <v>701</v>
      </c>
      <c r="AA354" s="15">
        <v>1.4568632212506255E-3</v>
      </c>
      <c r="AB354" s="16">
        <v>6.5780259865613094E-4</v>
      </c>
      <c r="AC354" s="15">
        <v>4.0638090913727937E-4</v>
      </c>
      <c r="AD354" s="15">
        <v>3.921803048348124E-4</v>
      </c>
      <c r="AE354" s="15">
        <v>2.7992446752523665E-4</v>
      </c>
      <c r="AF354" s="15">
        <v>4.6051434560995502E-4</v>
      </c>
      <c r="AG354" s="15">
        <v>4.1458295721211131E-4</v>
      </c>
      <c r="AH354" s="15">
        <v>1.4459462612063764E-3</v>
      </c>
      <c r="AI354" s="15">
        <v>4.3099874620339252E-4</v>
      </c>
      <c r="AJ354" s="15">
        <v>1.4491149233655765E-3</v>
      </c>
      <c r="AK354" s="15">
        <v>6.6295876320834207E-4</v>
      </c>
    </row>
    <row r="355" spans="1:37" x14ac:dyDescent="0.2">
      <c r="A355" s="11" t="s">
        <v>365</v>
      </c>
      <c r="B355" s="11" t="s">
        <v>596</v>
      </c>
      <c r="C355" s="11">
        <v>2010</v>
      </c>
      <c r="D355" s="12">
        <v>59283.511000000006</v>
      </c>
      <c r="E355" s="12">
        <v>127533.791</v>
      </c>
      <c r="F355" s="12">
        <v>160698.1</v>
      </c>
      <c r="G355" s="12">
        <v>127788.056</v>
      </c>
      <c r="H355" s="12">
        <v>146914.60700000002</v>
      </c>
      <c r="I355" s="12">
        <v>160827.18800000002</v>
      </c>
      <c r="J355" s="12">
        <v>122761.476</v>
      </c>
      <c r="K355" s="12">
        <v>149863.109</v>
      </c>
      <c r="L355" s="12">
        <v>846523.21800000011</v>
      </c>
      <c r="M355" s="12">
        <f t="shared" si="5"/>
        <v>209146.62</v>
      </c>
      <c r="N355" s="13">
        <v>1056389</v>
      </c>
      <c r="O355" s="14">
        <v>118</v>
      </c>
      <c r="P355" s="14">
        <v>41</v>
      </c>
      <c r="Q355" s="14">
        <v>42</v>
      </c>
      <c r="R355" s="14">
        <v>54</v>
      </c>
      <c r="S355" s="14">
        <v>50</v>
      </c>
      <c r="T355" s="14">
        <v>58</v>
      </c>
      <c r="U355" s="14">
        <v>54</v>
      </c>
      <c r="V355" s="14">
        <v>233</v>
      </c>
      <c r="W355" s="14">
        <v>65</v>
      </c>
      <c r="X355" s="14">
        <v>299</v>
      </c>
      <c r="Y355" s="14">
        <v>351</v>
      </c>
      <c r="Z355" s="14">
        <v>715</v>
      </c>
      <c r="AA355" s="15">
        <v>1.9904354180372346E-3</v>
      </c>
      <c r="AB355" s="16">
        <v>3.2148342551818288E-4</v>
      </c>
      <c r="AC355" s="15">
        <v>2.6135965515460354E-4</v>
      </c>
      <c r="AD355" s="15">
        <v>4.2257470447785826E-4</v>
      </c>
      <c r="AE355" s="15">
        <v>3.4033375592122021E-4</v>
      </c>
      <c r="AF355" s="15">
        <v>3.6063554129914894E-4</v>
      </c>
      <c r="AG355" s="15">
        <v>4.398774090986003E-4</v>
      </c>
      <c r="AH355" s="15">
        <v>1.5547522105657104E-3</v>
      </c>
      <c r="AI355" s="15">
        <v>3.5320944971411279E-4</v>
      </c>
      <c r="AJ355" s="15">
        <v>1.6782484938078369E-3</v>
      </c>
      <c r="AK355" s="15">
        <v>6.7683400716970739E-4</v>
      </c>
    </row>
    <row r="356" spans="1:37" x14ac:dyDescent="0.2">
      <c r="A356" s="11" t="s">
        <v>366</v>
      </c>
      <c r="B356" s="11" t="s">
        <v>596</v>
      </c>
      <c r="C356" s="11">
        <v>2011</v>
      </c>
      <c r="D356" s="12">
        <v>58002.8</v>
      </c>
      <c r="E356" s="12">
        <v>126279.783</v>
      </c>
      <c r="F356" s="12">
        <v>161452.304</v>
      </c>
      <c r="G356" s="12">
        <v>127379.747</v>
      </c>
      <c r="H356" s="12">
        <v>142137.97</v>
      </c>
      <c r="I356" s="12">
        <v>160668.035</v>
      </c>
      <c r="J356" s="12">
        <v>127612.29800000001</v>
      </c>
      <c r="K356" s="12">
        <v>151001.52799999999</v>
      </c>
      <c r="L356" s="12">
        <v>845530.1370000001</v>
      </c>
      <c r="M356" s="12">
        <f t="shared" si="5"/>
        <v>209004.32799999998</v>
      </c>
      <c r="N356" s="13">
        <v>1053959</v>
      </c>
      <c r="O356" s="14">
        <v>108</v>
      </c>
      <c r="P356" s="14">
        <v>42</v>
      </c>
      <c r="Q356" s="14">
        <v>53</v>
      </c>
      <c r="R356" s="14">
        <v>48</v>
      </c>
      <c r="S356" s="14">
        <v>72</v>
      </c>
      <c r="T356" s="14">
        <v>63</v>
      </c>
      <c r="U356" s="14">
        <v>49</v>
      </c>
      <c r="V356" s="14">
        <v>212</v>
      </c>
      <c r="W356" s="14">
        <v>48</v>
      </c>
      <c r="X356" s="14">
        <v>327</v>
      </c>
      <c r="Y356" s="14">
        <v>320</v>
      </c>
      <c r="Z356" s="14">
        <v>695</v>
      </c>
      <c r="AA356" s="15">
        <v>1.8619790768721509E-3</v>
      </c>
      <c r="AB356" s="16">
        <v>3.32594806565355E-4</v>
      </c>
      <c r="AC356" s="15">
        <v>3.2827032310421534E-4</v>
      </c>
      <c r="AD356" s="15">
        <v>3.7682599573698322E-4</v>
      </c>
      <c r="AE356" s="15">
        <v>5.0655007947559682E-4</v>
      </c>
      <c r="AF356" s="15">
        <v>3.9211284310535074E-4</v>
      </c>
      <c r="AG356" s="15">
        <v>3.8397553188800027E-4</v>
      </c>
      <c r="AH356" s="15">
        <v>1.4039593029813581E-3</v>
      </c>
      <c r="AI356" s="15">
        <v>3.8673961540888275E-4</v>
      </c>
      <c r="AJ356" s="15">
        <v>1.5310687728916314E-3</v>
      </c>
      <c r="AK356" s="15">
        <v>6.5941844037576411E-4</v>
      </c>
    </row>
    <row r="357" spans="1:37" x14ac:dyDescent="0.2">
      <c r="A357" s="11" t="s">
        <v>367</v>
      </c>
      <c r="B357" s="11" t="s">
        <v>596</v>
      </c>
      <c r="C357" s="11">
        <v>2012</v>
      </c>
      <c r="D357" s="12">
        <v>56621.284999999996</v>
      </c>
      <c r="E357" s="12">
        <v>124764.889</v>
      </c>
      <c r="F357" s="12">
        <v>161408.93099999998</v>
      </c>
      <c r="G357" s="12">
        <v>128129.56299999999</v>
      </c>
      <c r="H357" s="12">
        <v>137111.88399999999</v>
      </c>
      <c r="I357" s="12">
        <v>160128.08899999998</v>
      </c>
      <c r="J357" s="12">
        <v>130742.87300000001</v>
      </c>
      <c r="K357" s="12">
        <v>152633.95199999999</v>
      </c>
      <c r="L357" s="12">
        <v>842286.22899999993</v>
      </c>
      <c r="M357" s="12">
        <f t="shared" si="5"/>
        <v>209255.23699999999</v>
      </c>
      <c r="N357" s="13">
        <v>1052471</v>
      </c>
      <c r="O357" s="14">
        <v>95</v>
      </c>
      <c r="P357" s="14">
        <v>57</v>
      </c>
      <c r="Q357" s="14">
        <v>51</v>
      </c>
      <c r="R357" s="14">
        <v>47</v>
      </c>
      <c r="S357" s="14">
        <v>51</v>
      </c>
      <c r="T357" s="14">
        <v>60</v>
      </c>
      <c r="U357" s="14">
        <v>63</v>
      </c>
      <c r="V357" s="14">
        <v>171</v>
      </c>
      <c r="W357" s="14">
        <v>54</v>
      </c>
      <c r="X357" s="14">
        <v>329</v>
      </c>
      <c r="Y357" s="14">
        <v>266</v>
      </c>
      <c r="Z357" s="14">
        <v>649</v>
      </c>
      <c r="AA357" s="15">
        <v>1.6778142707287553E-3</v>
      </c>
      <c r="AB357" s="16">
        <v>4.5685930117727273E-4</v>
      </c>
      <c r="AC357" s="15">
        <v>3.1596764617690209E-4</v>
      </c>
      <c r="AD357" s="15">
        <v>3.6681620462562569E-4</v>
      </c>
      <c r="AE357" s="15">
        <v>3.719590053915385E-4</v>
      </c>
      <c r="AF357" s="15">
        <v>3.7470003154786919E-4</v>
      </c>
      <c r="AG357" s="15">
        <v>4.8186182966929294E-4</v>
      </c>
      <c r="AH357" s="15">
        <v>1.1203274091992324E-3</v>
      </c>
      <c r="AI357" s="15">
        <v>3.9060356049107391E-4</v>
      </c>
      <c r="AJ357" s="15">
        <v>1.2711748762588915E-3</v>
      </c>
      <c r="AK357" s="15">
        <v>6.1664406905273398E-4</v>
      </c>
    </row>
    <row r="358" spans="1:37" x14ac:dyDescent="0.2">
      <c r="A358" s="11" t="s">
        <v>368</v>
      </c>
      <c r="B358" s="11" t="s">
        <v>596</v>
      </c>
      <c r="C358" s="11">
        <v>2013</v>
      </c>
      <c r="D358" s="12">
        <v>56278.313000000002</v>
      </c>
      <c r="E358" s="12">
        <v>123212.005</v>
      </c>
      <c r="F358" s="12">
        <v>160714.88900000002</v>
      </c>
      <c r="G358" s="12">
        <v>129837.633</v>
      </c>
      <c r="H358" s="12">
        <v>133707.21699999998</v>
      </c>
      <c r="I358" s="12">
        <v>159528.177</v>
      </c>
      <c r="J358" s="12">
        <v>134099.59299999999</v>
      </c>
      <c r="K358" s="12">
        <v>155903.36700000003</v>
      </c>
      <c r="L358" s="12">
        <v>841099.51399999997</v>
      </c>
      <c r="M358" s="12">
        <f t="shared" si="5"/>
        <v>212181.68000000002</v>
      </c>
      <c r="N358" s="13">
        <v>1051695</v>
      </c>
      <c r="O358" s="14">
        <v>100</v>
      </c>
      <c r="P358" s="14">
        <v>55</v>
      </c>
      <c r="Q358" s="14">
        <v>54</v>
      </c>
      <c r="R358" s="14">
        <v>57</v>
      </c>
      <c r="S358" s="14">
        <v>48</v>
      </c>
      <c r="T358" s="14">
        <v>54</v>
      </c>
      <c r="U358" s="14">
        <v>49</v>
      </c>
      <c r="V358" s="14">
        <v>223</v>
      </c>
      <c r="W358" s="14">
        <v>55</v>
      </c>
      <c r="X358" s="14">
        <v>317</v>
      </c>
      <c r="Y358" s="14">
        <v>323</v>
      </c>
      <c r="Z358" s="14">
        <v>695</v>
      </c>
      <c r="AA358" s="15">
        <v>1.7768833973399309E-3</v>
      </c>
      <c r="AB358" s="16">
        <v>4.4638507424662067E-4</v>
      </c>
      <c r="AC358" s="15">
        <v>3.3599873873540114E-4</v>
      </c>
      <c r="AD358" s="15">
        <v>4.3900985163523431E-4</v>
      </c>
      <c r="AE358" s="15">
        <v>3.5899333691164935E-4</v>
      </c>
      <c r="AF358" s="15">
        <v>3.3849819521224769E-4</v>
      </c>
      <c r="AG358" s="15">
        <v>3.6540006500989156E-4</v>
      </c>
      <c r="AH358" s="15">
        <v>1.4303732131712072E-3</v>
      </c>
      <c r="AI358" s="15">
        <v>3.7688762711614169E-4</v>
      </c>
      <c r="AJ358" s="15">
        <v>1.5222803401311554E-3</v>
      </c>
      <c r="AK358" s="15">
        <v>6.6083798059323286E-4</v>
      </c>
    </row>
    <row r="359" spans="1:37" x14ac:dyDescent="0.2">
      <c r="A359" s="11" t="s">
        <v>369</v>
      </c>
      <c r="B359" s="11" t="s">
        <v>596</v>
      </c>
      <c r="C359" s="11">
        <v>2014</v>
      </c>
      <c r="D359" s="12">
        <v>55335.516999999993</v>
      </c>
      <c r="E359" s="12">
        <v>121847.66500000002</v>
      </c>
      <c r="F359" s="12">
        <v>159175.99799999999</v>
      </c>
      <c r="G359" s="12">
        <v>132136.65400000001</v>
      </c>
      <c r="H359" s="12">
        <v>130328.41</v>
      </c>
      <c r="I359" s="12">
        <v>156938.89800000002</v>
      </c>
      <c r="J359" s="12">
        <v>137176.37900000002</v>
      </c>
      <c r="K359" s="12">
        <v>158893.87599999999</v>
      </c>
      <c r="L359" s="12">
        <v>837604.00400000019</v>
      </c>
      <c r="M359" s="12">
        <f t="shared" si="5"/>
        <v>214229.39299999998</v>
      </c>
      <c r="N359" s="13">
        <v>1053252</v>
      </c>
      <c r="O359" s="14">
        <v>107</v>
      </c>
      <c r="P359" s="14">
        <v>41</v>
      </c>
      <c r="Q359" s="14">
        <v>67</v>
      </c>
      <c r="R359" s="14">
        <v>52</v>
      </c>
      <c r="S359" s="14">
        <v>50</v>
      </c>
      <c r="T359" s="14">
        <v>34</v>
      </c>
      <c r="U359" s="14">
        <v>60</v>
      </c>
      <c r="V359" s="14">
        <v>213</v>
      </c>
      <c r="W359" s="14">
        <v>55</v>
      </c>
      <c r="X359" s="14">
        <v>304</v>
      </c>
      <c r="Y359" s="14">
        <v>320</v>
      </c>
      <c r="Z359" s="14">
        <v>679</v>
      </c>
      <c r="AA359" s="15">
        <v>1.9336586301344218E-3</v>
      </c>
      <c r="AB359" s="16">
        <v>3.3648572584464375E-4</v>
      </c>
      <c r="AC359" s="15">
        <v>4.2091773157910403E-4</v>
      </c>
      <c r="AD359" s="15">
        <v>3.9353198696858176E-4</v>
      </c>
      <c r="AE359" s="15">
        <v>3.8364620576588021E-4</v>
      </c>
      <c r="AF359" s="15">
        <v>2.1664482440803169E-4</v>
      </c>
      <c r="AG359" s="15">
        <v>4.3739308791639699E-4</v>
      </c>
      <c r="AH359" s="15">
        <v>1.3405173651878188E-3</v>
      </c>
      <c r="AI359" s="15">
        <v>3.6294000332882833E-4</v>
      </c>
      <c r="AJ359" s="15">
        <v>1.4937259333036529E-3</v>
      </c>
      <c r="AK359" s="15">
        <v>6.4467003148344364E-4</v>
      </c>
    </row>
    <row r="360" spans="1:37" x14ac:dyDescent="0.2">
      <c r="A360" s="11" t="s">
        <v>370</v>
      </c>
      <c r="B360" s="11" t="s">
        <v>596</v>
      </c>
      <c r="C360" s="11">
        <v>2015</v>
      </c>
      <c r="D360" s="12">
        <v>56512.298999999999</v>
      </c>
      <c r="E360" s="12">
        <v>122122.46900000001</v>
      </c>
      <c r="F360" s="12">
        <v>156389.48199999999</v>
      </c>
      <c r="G360" s="12">
        <v>135632.40100000001</v>
      </c>
      <c r="H360" s="12">
        <v>128623.53599999999</v>
      </c>
      <c r="I360" s="12">
        <v>153927.08799999999</v>
      </c>
      <c r="J360" s="12">
        <v>139139.07199999999</v>
      </c>
      <c r="K360" s="12">
        <v>161790.209</v>
      </c>
      <c r="L360" s="12">
        <v>835834.04799999995</v>
      </c>
      <c r="M360" s="12">
        <f t="shared" si="5"/>
        <v>218302.508</v>
      </c>
      <c r="N360" s="13">
        <v>1053763</v>
      </c>
      <c r="O360" s="14">
        <v>106</v>
      </c>
      <c r="P360" s="14">
        <v>69</v>
      </c>
      <c r="Q360" s="14">
        <v>55</v>
      </c>
      <c r="R360" s="14">
        <v>69</v>
      </c>
      <c r="S360" s="14">
        <v>72</v>
      </c>
      <c r="T360" s="14">
        <v>45</v>
      </c>
      <c r="U360" s="14">
        <v>37</v>
      </c>
      <c r="V360" s="14">
        <v>264</v>
      </c>
      <c r="W360" s="14">
        <v>52</v>
      </c>
      <c r="X360" s="14">
        <v>347</v>
      </c>
      <c r="Y360" s="14">
        <v>370</v>
      </c>
      <c r="Z360" s="14">
        <v>769</v>
      </c>
      <c r="AA360" s="15">
        <v>1.8756978901176894E-3</v>
      </c>
      <c r="AB360" s="16">
        <v>5.6500659186639927E-4</v>
      </c>
      <c r="AC360" s="15">
        <v>3.5168605520414733E-4</v>
      </c>
      <c r="AD360" s="15">
        <v>5.0872799929273531E-4</v>
      </c>
      <c r="AE360" s="15">
        <v>5.5977313514378891E-4</v>
      </c>
      <c r="AF360" s="15">
        <v>2.9234620484732359E-4</v>
      </c>
      <c r="AG360" s="15">
        <v>2.6592099162483997E-4</v>
      </c>
      <c r="AH360" s="15">
        <v>1.6317427465589096E-3</v>
      </c>
      <c r="AI360" s="15">
        <v>4.1515418141951547E-4</v>
      </c>
      <c r="AJ360" s="15">
        <v>1.6948957819577593E-3</v>
      </c>
      <c r="AK360" s="15">
        <v>7.2976561143255167E-4</v>
      </c>
    </row>
    <row r="361" spans="1:37" x14ac:dyDescent="0.2">
      <c r="A361" s="11" t="s">
        <v>371</v>
      </c>
      <c r="B361" s="11" t="s">
        <v>596</v>
      </c>
      <c r="C361" s="11">
        <v>2016</v>
      </c>
      <c r="D361" s="12">
        <v>55056.796000000002</v>
      </c>
      <c r="E361" s="12">
        <v>118658.35800000001</v>
      </c>
      <c r="F361" s="12">
        <v>156283.859</v>
      </c>
      <c r="G361" s="12">
        <v>138074.07199999999</v>
      </c>
      <c r="H361" s="12">
        <v>125863.67600000001</v>
      </c>
      <c r="I361" s="12">
        <v>152607.30099999998</v>
      </c>
      <c r="J361" s="12">
        <v>142242.617</v>
      </c>
      <c r="K361" s="12">
        <v>165583.03999999998</v>
      </c>
      <c r="L361" s="12">
        <v>833729.88299999991</v>
      </c>
      <c r="M361" s="12">
        <f t="shared" si="5"/>
        <v>220639.83599999998</v>
      </c>
      <c r="N361" s="13">
        <v>1054491</v>
      </c>
      <c r="O361" s="14">
        <v>133</v>
      </c>
      <c r="P361" s="14">
        <v>43</v>
      </c>
      <c r="Q361" s="14">
        <v>58</v>
      </c>
      <c r="R361" s="14">
        <v>46</v>
      </c>
      <c r="S361" s="14">
        <v>54</v>
      </c>
      <c r="T361" s="14">
        <v>73</v>
      </c>
      <c r="U361" s="14">
        <v>50</v>
      </c>
      <c r="V361" s="14">
        <v>165</v>
      </c>
      <c r="W361" s="14">
        <v>46</v>
      </c>
      <c r="X361" s="14">
        <v>324</v>
      </c>
      <c r="Y361" s="14">
        <v>298</v>
      </c>
      <c r="Z361" s="14">
        <v>668</v>
      </c>
      <c r="AA361" s="15">
        <v>2.415687247765017E-3</v>
      </c>
      <c r="AB361" s="16">
        <v>3.623849236140618E-4</v>
      </c>
      <c r="AC361" s="15">
        <v>3.711195792778575E-4</v>
      </c>
      <c r="AD361" s="15">
        <v>3.3315451144223519E-4</v>
      </c>
      <c r="AE361" s="15">
        <v>4.290356178696068E-4</v>
      </c>
      <c r="AF361" s="15">
        <v>4.7835194988475691E-4</v>
      </c>
      <c r="AG361" s="15">
        <v>3.5151209289126055E-4</v>
      </c>
      <c r="AH361" s="15">
        <v>9.9647886643463007E-4</v>
      </c>
      <c r="AI361" s="15">
        <v>3.8861507378643408E-4</v>
      </c>
      <c r="AJ361" s="15">
        <v>1.3506173925908829E-3</v>
      </c>
      <c r="AK361" s="15">
        <v>6.3348098750961365E-4</v>
      </c>
    </row>
    <row r="362" spans="1:37" x14ac:dyDescent="0.2">
      <c r="A362" s="11" t="s">
        <v>372</v>
      </c>
      <c r="B362" s="11" t="s">
        <v>596</v>
      </c>
      <c r="C362" s="11">
        <v>2017</v>
      </c>
      <c r="D362" s="12">
        <v>54571</v>
      </c>
      <c r="E362" s="12">
        <v>117794</v>
      </c>
      <c r="F362" s="12">
        <v>154512</v>
      </c>
      <c r="G362" s="12">
        <v>140547</v>
      </c>
      <c r="H362" s="12">
        <v>124511</v>
      </c>
      <c r="I362" s="12">
        <v>149424</v>
      </c>
      <c r="J362" s="12">
        <v>144635</v>
      </c>
      <c r="K362" s="12">
        <v>170144</v>
      </c>
      <c r="L362" s="12">
        <v>831423</v>
      </c>
      <c r="M362" s="12">
        <f t="shared" si="5"/>
        <v>224715</v>
      </c>
      <c r="N362" s="13">
        <v>1056138</v>
      </c>
      <c r="O362" s="14">
        <v>121</v>
      </c>
      <c r="P362" s="14">
        <v>56</v>
      </c>
      <c r="Q362" s="14">
        <v>39</v>
      </c>
      <c r="R362" s="14">
        <v>43</v>
      </c>
      <c r="S362" s="14">
        <v>69</v>
      </c>
      <c r="T362" s="14">
        <v>46</v>
      </c>
      <c r="U362" s="14">
        <v>43</v>
      </c>
      <c r="V362" s="14">
        <v>226</v>
      </c>
      <c r="W362" s="14">
        <v>57</v>
      </c>
      <c r="X362" s="14">
        <v>296</v>
      </c>
      <c r="Y362" s="14">
        <v>347</v>
      </c>
      <c r="Z362" s="14">
        <v>700</v>
      </c>
      <c r="AA362" s="15">
        <v>2.2172949002217295E-3</v>
      </c>
      <c r="AB362" s="16">
        <v>4.7540621763417489E-4</v>
      </c>
      <c r="AC362" s="15">
        <v>2.524075799937869E-4</v>
      </c>
      <c r="AD362" s="15">
        <v>3.0594747664482343E-4</v>
      </c>
      <c r="AE362" s="15">
        <v>5.541679048437487E-4</v>
      </c>
      <c r="AF362" s="15">
        <v>3.078488060820216E-4</v>
      </c>
      <c r="AG362" s="15">
        <v>2.9730010025235938E-4</v>
      </c>
      <c r="AH362" s="15">
        <v>1.3282866277976302E-3</v>
      </c>
      <c r="AI362" s="15">
        <v>3.5601613137957455E-4</v>
      </c>
      <c r="AJ362" s="15">
        <v>1.5441781812518078E-3</v>
      </c>
      <c r="AK362" s="15">
        <v>6.6279217299254449E-4</v>
      </c>
    </row>
    <row r="363" spans="1:37" x14ac:dyDescent="0.2">
      <c r="A363" s="11" t="s">
        <v>373</v>
      </c>
      <c r="B363" s="11" t="s">
        <v>597</v>
      </c>
      <c r="C363" s="11">
        <v>2009</v>
      </c>
      <c r="D363" s="12">
        <v>295751.25200000009</v>
      </c>
      <c r="E363" s="12">
        <v>571771.255</v>
      </c>
      <c r="F363" s="12">
        <v>622318.76599999995</v>
      </c>
      <c r="G363" s="12">
        <v>576709.62600000005</v>
      </c>
      <c r="H363" s="12">
        <v>606807.52399999986</v>
      </c>
      <c r="I363" s="12">
        <v>622042.08500000008</v>
      </c>
      <c r="J363" s="12">
        <v>514633.33399999997</v>
      </c>
      <c r="K363" s="12">
        <v>575792.90799999994</v>
      </c>
      <c r="L363" s="12">
        <v>3514282.5899999994</v>
      </c>
      <c r="M363" s="12">
        <f t="shared" si="5"/>
        <v>871544.16</v>
      </c>
      <c r="N363" s="13">
        <v>4386090</v>
      </c>
      <c r="O363" s="14">
        <v>117</v>
      </c>
      <c r="P363" s="14">
        <v>58</v>
      </c>
      <c r="Q363" s="14">
        <v>62</v>
      </c>
      <c r="R363" s="14">
        <v>46</v>
      </c>
      <c r="S363" s="14">
        <v>51</v>
      </c>
      <c r="T363" s="14">
        <v>57</v>
      </c>
      <c r="U363" s="14">
        <v>46</v>
      </c>
      <c r="V363" s="14">
        <v>580</v>
      </c>
      <c r="W363" s="14">
        <v>55</v>
      </c>
      <c r="X363" s="14">
        <v>320</v>
      </c>
      <c r="Y363" s="14">
        <v>697</v>
      </c>
      <c r="Z363" s="14">
        <v>1072</v>
      </c>
      <c r="AA363" s="15">
        <v>3.9560272089735722E-4</v>
      </c>
      <c r="AB363" s="16">
        <v>1.0143916731176002E-4</v>
      </c>
      <c r="AC363" s="15">
        <v>9.9627398991210893E-5</v>
      </c>
      <c r="AD363" s="15">
        <v>7.9762844118020667E-5</v>
      </c>
      <c r="AE363" s="15">
        <v>8.4046419964957478E-5</v>
      </c>
      <c r="AF363" s="15">
        <v>9.1633671377717142E-5</v>
      </c>
      <c r="AG363" s="15">
        <v>8.9384027347128668E-5</v>
      </c>
      <c r="AH363" s="15">
        <v>1.0073066061452775E-3</v>
      </c>
      <c r="AI363" s="15">
        <v>9.1056991520992078E-5</v>
      </c>
      <c r="AJ363" s="15">
        <v>7.9972998729060376E-4</v>
      </c>
      <c r="AK363" s="15">
        <v>2.4440902945447994E-4</v>
      </c>
    </row>
    <row r="364" spans="1:37" x14ac:dyDescent="0.2">
      <c r="A364" s="11" t="s">
        <v>374</v>
      </c>
      <c r="B364" s="11" t="s">
        <v>597</v>
      </c>
      <c r="C364" s="11">
        <v>2010</v>
      </c>
      <c r="D364" s="12">
        <v>292395.26299999998</v>
      </c>
      <c r="E364" s="12">
        <v>577662.14300000016</v>
      </c>
      <c r="F364" s="12">
        <v>641453.07999999996</v>
      </c>
      <c r="G364" s="12">
        <v>568855.67600000009</v>
      </c>
      <c r="H364" s="12">
        <v>610386.74500000011</v>
      </c>
      <c r="I364" s="12">
        <v>645360.96499999997</v>
      </c>
      <c r="J364" s="12">
        <v>543774.38199999998</v>
      </c>
      <c r="K364" s="12">
        <v>585165.03799999994</v>
      </c>
      <c r="L364" s="12">
        <v>3587492.9910000004</v>
      </c>
      <c r="M364" s="12">
        <f t="shared" si="5"/>
        <v>877560.30099999998</v>
      </c>
      <c r="N364" s="13">
        <v>4464937</v>
      </c>
      <c r="O364" s="14">
        <v>101</v>
      </c>
      <c r="P364" s="14">
        <v>33</v>
      </c>
      <c r="Q364" s="14">
        <v>66</v>
      </c>
      <c r="R364" s="14">
        <v>57</v>
      </c>
      <c r="S364" s="14">
        <v>44</v>
      </c>
      <c r="T364" s="14">
        <v>52</v>
      </c>
      <c r="U364" s="14">
        <v>63</v>
      </c>
      <c r="V364" s="14">
        <v>607</v>
      </c>
      <c r="W364" s="14">
        <v>45</v>
      </c>
      <c r="X364" s="14">
        <v>315</v>
      </c>
      <c r="Y364" s="14">
        <v>708</v>
      </c>
      <c r="Z364" s="14">
        <v>1068</v>
      </c>
      <c r="AA364" s="15">
        <v>3.4542283265375613E-4</v>
      </c>
      <c r="AB364" s="16">
        <v>5.7126817811912579E-5</v>
      </c>
      <c r="AC364" s="15">
        <v>1.0289139152625162E-4</v>
      </c>
      <c r="AD364" s="15">
        <v>1.0020116244739727E-4</v>
      </c>
      <c r="AE364" s="15">
        <v>7.2085444778129961E-5</v>
      </c>
      <c r="AF364" s="15">
        <v>8.0575062360643403E-5</v>
      </c>
      <c r="AG364" s="15">
        <v>1.1585687389002448E-4</v>
      </c>
      <c r="AH364" s="15">
        <v>1.0373141944273166E-3</v>
      </c>
      <c r="AI364" s="15">
        <v>8.7805049595983994E-5</v>
      </c>
      <c r="AJ364" s="15">
        <v>8.0678216550272137E-4</v>
      </c>
      <c r="AK364" s="15">
        <v>2.3919710401288977E-4</v>
      </c>
    </row>
    <row r="365" spans="1:37" x14ac:dyDescent="0.2">
      <c r="A365" s="11" t="s">
        <v>375</v>
      </c>
      <c r="B365" s="11" t="s">
        <v>597</v>
      </c>
      <c r="C365" s="11">
        <v>2011</v>
      </c>
      <c r="D365" s="12">
        <v>285160.06400000001</v>
      </c>
      <c r="E365" s="12">
        <v>563047.11699999997</v>
      </c>
      <c r="F365" s="12">
        <v>626925.38600000006</v>
      </c>
      <c r="G365" s="12">
        <v>559427.17000000004</v>
      </c>
      <c r="H365" s="12">
        <v>581087.696</v>
      </c>
      <c r="I365" s="12">
        <v>620371.13400000008</v>
      </c>
      <c r="J365" s="12">
        <v>540575.75600000005</v>
      </c>
      <c r="K365" s="12">
        <v>587774.95700000005</v>
      </c>
      <c r="L365" s="12">
        <v>3491434.2590000001</v>
      </c>
      <c r="M365" s="12">
        <f t="shared" si="5"/>
        <v>872935.02100000007</v>
      </c>
      <c r="N365" s="13">
        <v>4364414</v>
      </c>
      <c r="O365" s="14">
        <v>117</v>
      </c>
      <c r="P365" s="14">
        <v>83</v>
      </c>
      <c r="Q365" s="14">
        <v>48</v>
      </c>
      <c r="R365" s="14">
        <v>55</v>
      </c>
      <c r="S365" s="14">
        <v>63</v>
      </c>
      <c r="T365" s="14">
        <v>59</v>
      </c>
      <c r="U365" s="14">
        <v>60</v>
      </c>
      <c r="V365" s="14">
        <v>612</v>
      </c>
      <c r="W365" s="14">
        <v>54</v>
      </c>
      <c r="X365" s="14">
        <v>368</v>
      </c>
      <c r="Y365" s="14">
        <v>729</v>
      </c>
      <c r="Z365" s="14">
        <v>1151</v>
      </c>
      <c r="AA365" s="15">
        <v>4.1029588210500609E-4</v>
      </c>
      <c r="AB365" s="16">
        <v>1.4741217474345048E-4</v>
      </c>
      <c r="AC365" s="15">
        <v>7.6564135177642972E-5</v>
      </c>
      <c r="AD365" s="15">
        <v>9.8314853030824357E-5</v>
      </c>
      <c r="AE365" s="15">
        <v>1.0841737044798829E-4</v>
      </c>
      <c r="AF365" s="15">
        <v>9.5104360545569789E-5</v>
      </c>
      <c r="AG365" s="15">
        <v>1.1099276897649104E-4</v>
      </c>
      <c r="AH365" s="15">
        <v>1.0412148267147079E-3</v>
      </c>
      <c r="AI365" s="15">
        <v>1.0540081029777167E-4</v>
      </c>
      <c r="AJ365" s="15">
        <v>8.3511370544497832E-4</v>
      </c>
      <c r="AK365" s="15">
        <v>2.6372383554814E-4</v>
      </c>
    </row>
    <row r="366" spans="1:37" x14ac:dyDescent="0.2">
      <c r="A366" s="11" t="s">
        <v>376</v>
      </c>
      <c r="B366" s="11" t="s">
        <v>597</v>
      </c>
      <c r="C366" s="11">
        <v>2012</v>
      </c>
      <c r="D366" s="12">
        <v>293177.50400000002</v>
      </c>
      <c r="E366" s="12">
        <v>580639.99800000002</v>
      </c>
      <c r="F366" s="12">
        <v>650947.97699999996</v>
      </c>
      <c r="G366" s="12">
        <v>580141.74699999997</v>
      </c>
      <c r="H366" s="12">
        <v>588073.60999999987</v>
      </c>
      <c r="I366" s="12">
        <v>638782.85700000019</v>
      </c>
      <c r="J366" s="12">
        <v>571119.76700000011</v>
      </c>
      <c r="K366" s="12">
        <v>625832.43499999994</v>
      </c>
      <c r="L366" s="12">
        <v>3609705.9560000002</v>
      </c>
      <c r="M366" s="12">
        <f t="shared" si="5"/>
        <v>919009.93900000001</v>
      </c>
      <c r="N366" s="13">
        <v>4528696</v>
      </c>
      <c r="O366" s="14">
        <v>99</v>
      </c>
      <c r="P366" s="14">
        <v>69</v>
      </c>
      <c r="Q366" s="14">
        <v>54</v>
      </c>
      <c r="R366" s="14">
        <v>56</v>
      </c>
      <c r="S366" s="14">
        <v>53</v>
      </c>
      <c r="T366" s="14">
        <v>45</v>
      </c>
      <c r="U366" s="14">
        <v>62</v>
      </c>
      <c r="V366" s="14">
        <v>581</v>
      </c>
      <c r="W366" s="14">
        <v>53</v>
      </c>
      <c r="X366" s="14">
        <v>339</v>
      </c>
      <c r="Y366" s="14">
        <v>680</v>
      </c>
      <c r="Z366" s="14">
        <v>1072</v>
      </c>
      <c r="AA366" s="15">
        <v>3.3767938756992761E-4</v>
      </c>
      <c r="AB366" s="16">
        <v>1.188343900483411E-4</v>
      </c>
      <c r="AC366" s="15">
        <v>8.2955937967374622E-5</v>
      </c>
      <c r="AD366" s="15">
        <v>9.6528133494244123E-5</v>
      </c>
      <c r="AE366" s="15">
        <v>9.0124771965196688E-5</v>
      </c>
      <c r="AF366" s="15">
        <v>7.0446474113816088E-5</v>
      </c>
      <c r="AG366" s="15">
        <v>1.08558665944406E-4</v>
      </c>
      <c r="AH366" s="15">
        <v>9.2836351634603285E-4</v>
      </c>
      <c r="AI366" s="15">
        <v>9.3913466673516488E-5</v>
      </c>
      <c r="AJ366" s="15">
        <v>7.3992670932365181E-4</v>
      </c>
      <c r="AK366" s="15">
        <v>2.3671273143527409E-4</v>
      </c>
    </row>
    <row r="367" spans="1:37" x14ac:dyDescent="0.2">
      <c r="A367" s="11" t="s">
        <v>377</v>
      </c>
      <c r="B367" s="11" t="s">
        <v>597</v>
      </c>
      <c r="C367" s="11">
        <v>2013</v>
      </c>
      <c r="D367" s="12">
        <v>290292.89600000001</v>
      </c>
      <c r="E367" s="12">
        <v>583423.58100000001</v>
      </c>
      <c r="F367" s="12">
        <v>646624.47199999983</v>
      </c>
      <c r="G367" s="12">
        <v>584463.67700000014</v>
      </c>
      <c r="H367" s="12">
        <v>581533.18200000003</v>
      </c>
      <c r="I367" s="12">
        <v>637271.26600000006</v>
      </c>
      <c r="J367" s="12">
        <v>581112.33400000003</v>
      </c>
      <c r="K367" s="12">
        <v>647325.08700000006</v>
      </c>
      <c r="L367" s="12">
        <v>3614428.5120000001</v>
      </c>
      <c r="M367" s="12">
        <f t="shared" si="5"/>
        <v>937617.98300000001</v>
      </c>
      <c r="N367" s="13">
        <v>4550845</v>
      </c>
      <c r="O367" s="14">
        <v>104</v>
      </c>
      <c r="P367" s="14">
        <v>49</v>
      </c>
      <c r="Q367" s="14">
        <v>67</v>
      </c>
      <c r="R367" s="14">
        <v>55</v>
      </c>
      <c r="S367" s="14">
        <v>54</v>
      </c>
      <c r="T367" s="14">
        <v>63</v>
      </c>
      <c r="U367" s="14">
        <v>69</v>
      </c>
      <c r="V367" s="14">
        <v>578</v>
      </c>
      <c r="W367" s="14">
        <v>48</v>
      </c>
      <c r="X367" s="14">
        <v>357</v>
      </c>
      <c r="Y367" s="14">
        <v>682</v>
      </c>
      <c r="Z367" s="14">
        <v>1087</v>
      </c>
      <c r="AA367" s="15">
        <v>3.5825885315498727E-4</v>
      </c>
      <c r="AB367" s="16">
        <v>8.3987006346251887E-5</v>
      </c>
      <c r="AC367" s="15">
        <v>1.0361500824855886E-4</v>
      </c>
      <c r="AD367" s="15">
        <v>9.4103367179822168E-5</v>
      </c>
      <c r="AE367" s="15">
        <v>9.2857985875000325E-5</v>
      </c>
      <c r="AF367" s="15">
        <v>9.8858999865843625E-5</v>
      </c>
      <c r="AG367" s="15">
        <v>1.1873779984163956E-4</v>
      </c>
      <c r="AH367" s="15">
        <v>8.9290529844705357E-4</v>
      </c>
      <c r="AI367" s="15">
        <v>9.877080119713265E-5</v>
      </c>
      <c r="AJ367" s="15">
        <v>7.2737512757367834E-4</v>
      </c>
      <c r="AK367" s="15">
        <v>2.3885673979228032E-4</v>
      </c>
    </row>
    <row r="368" spans="1:37" x14ac:dyDescent="0.2">
      <c r="A368" s="11" t="s">
        <v>378</v>
      </c>
      <c r="B368" s="11" t="s">
        <v>597</v>
      </c>
      <c r="C368" s="11">
        <v>2014</v>
      </c>
      <c r="D368" s="12">
        <v>289257.61399999994</v>
      </c>
      <c r="E368" s="12">
        <v>591360.21100000001</v>
      </c>
      <c r="F368" s="12">
        <v>650430.723</v>
      </c>
      <c r="G368" s="12">
        <v>595364.41300000006</v>
      </c>
      <c r="H368" s="12">
        <v>583619.86199999996</v>
      </c>
      <c r="I368" s="12">
        <v>641037.83599999989</v>
      </c>
      <c r="J368" s="12">
        <v>598425.125</v>
      </c>
      <c r="K368" s="12">
        <v>681593.68200000026</v>
      </c>
      <c r="L368" s="12">
        <v>3660238.17</v>
      </c>
      <c r="M368" s="12">
        <f t="shared" si="5"/>
        <v>970851.29600000021</v>
      </c>
      <c r="N368" s="13">
        <v>4630485</v>
      </c>
      <c r="O368" s="14">
        <v>110</v>
      </c>
      <c r="P368" s="14">
        <v>51</v>
      </c>
      <c r="Q368" s="14">
        <v>61</v>
      </c>
      <c r="R368" s="14">
        <v>50</v>
      </c>
      <c r="S368" s="14">
        <v>45</v>
      </c>
      <c r="T368" s="14">
        <v>48</v>
      </c>
      <c r="U368" s="14">
        <v>96</v>
      </c>
      <c r="V368" s="14">
        <v>541</v>
      </c>
      <c r="W368" s="14">
        <v>67</v>
      </c>
      <c r="X368" s="14">
        <v>351</v>
      </c>
      <c r="Y368" s="14">
        <v>651</v>
      </c>
      <c r="Z368" s="14">
        <v>1069</v>
      </c>
      <c r="AA368" s="15">
        <v>3.802838531330761E-4</v>
      </c>
      <c r="AB368" s="16">
        <v>8.6241852345388852E-5</v>
      </c>
      <c r="AC368" s="15">
        <v>9.3784007801242815E-5</v>
      </c>
      <c r="AD368" s="15">
        <v>8.3982177819553336E-5</v>
      </c>
      <c r="AE368" s="15">
        <v>7.7104983791658556E-5</v>
      </c>
      <c r="AF368" s="15">
        <v>7.487857549799916E-5</v>
      </c>
      <c r="AG368" s="15">
        <v>1.6042107189266158E-4</v>
      </c>
      <c r="AH368" s="15">
        <v>7.9372801463262362E-4</v>
      </c>
      <c r="AI368" s="15">
        <v>9.5895399069072061E-5</v>
      </c>
      <c r="AJ368" s="15">
        <v>6.7054553326774348E-4</v>
      </c>
      <c r="AK368" s="15">
        <v>2.3086134605770239E-4</v>
      </c>
    </row>
    <row r="369" spans="1:37" x14ac:dyDescent="0.2">
      <c r="A369" s="11" t="s">
        <v>379</v>
      </c>
      <c r="B369" s="11" t="s">
        <v>597</v>
      </c>
      <c r="C369" s="11">
        <v>2015</v>
      </c>
      <c r="D369" s="12">
        <v>282159.53300000011</v>
      </c>
      <c r="E369" s="12">
        <v>584385.12500000012</v>
      </c>
      <c r="F369" s="12">
        <v>627883.429</v>
      </c>
      <c r="G369" s="12">
        <v>589905.19700000004</v>
      </c>
      <c r="H369" s="12">
        <v>569827.54500000004</v>
      </c>
      <c r="I369" s="12">
        <v>621604.15099999995</v>
      </c>
      <c r="J369" s="12">
        <v>592983.31599999988</v>
      </c>
      <c r="K369" s="12">
        <v>694031.32400000014</v>
      </c>
      <c r="L369" s="12">
        <v>3586588.7630000003</v>
      </c>
      <c r="M369" s="12">
        <f t="shared" si="5"/>
        <v>976190.85700000031</v>
      </c>
      <c r="N369" s="13">
        <v>4561064</v>
      </c>
      <c r="O369" s="14">
        <v>135</v>
      </c>
      <c r="P369" s="14">
        <v>47</v>
      </c>
      <c r="Q369" s="14">
        <v>48</v>
      </c>
      <c r="R369" s="14">
        <v>53</v>
      </c>
      <c r="S369" s="14">
        <v>59</v>
      </c>
      <c r="T369" s="14">
        <v>42</v>
      </c>
      <c r="U369" s="14">
        <v>77</v>
      </c>
      <c r="V369" s="14">
        <v>677</v>
      </c>
      <c r="W369" s="14">
        <v>49</v>
      </c>
      <c r="X369" s="14">
        <v>326</v>
      </c>
      <c r="Y369" s="14">
        <v>812</v>
      </c>
      <c r="Z369" s="14">
        <v>1187</v>
      </c>
      <c r="AA369" s="15">
        <v>4.784527340424821E-4</v>
      </c>
      <c r="AB369" s="16">
        <v>8.0426414002238665E-5</v>
      </c>
      <c r="AC369" s="15">
        <v>7.6447311368684005E-5</v>
      </c>
      <c r="AD369" s="15">
        <v>8.9844945034447618E-5</v>
      </c>
      <c r="AE369" s="15">
        <v>1.0354009825902677E-4</v>
      </c>
      <c r="AF369" s="15">
        <v>6.7567116359234231E-5</v>
      </c>
      <c r="AG369" s="15">
        <v>1.2985188271300371E-4</v>
      </c>
      <c r="AH369" s="15">
        <v>9.7546029493043439E-4</v>
      </c>
      <c r="AI369" s="15">
        <v>9.0894167561969793E-5</v>
      </c>
      <c r="AJ369" s="15">
        <v>8.3180455356385264E-4</v>
      </c>
      <c r="AK369" s="15">
        <v>2.6024629340873096E-4</v>
      </c>
    </row>
    <row r="370" spans="1:37" x14ac:dyDescent="0.2">
      <c r="A370" s="11" t="s">
        <v>380</v>
      </c>
      <c r="B370" s="11" t="s">
        <v>597</v>
      </c>
      <c r="C370" s="11">
        <v>2016</v>
      </c>
      <c r="D370" s="12">
        <v>285449.94899999991</v>
      </c>
      <c r="E370" s="12">
        <v>597157.92400000012</v>
      </c>
      <c r="F370" s="12">
        <v>633347.83100000001</v>
      </c>
      <c r="G370" s="12">
        <v>613150.96800000011</v>
      </c>
      <c r="H370" s="12">
        <v>585082.21399999992</v>
      </c>
      <c r="I370" s="12">
        <v>635761.45700000017</v>
      </c>
      <c r="J370" s="12">
        <v>623508.853</v>
      </c>
      <c r="K370" s="12">
        <v>754085.36499999999</v>
      </c>
      <c r="L370" s="12">
        <v>3688009.2470000004</v>
      </c>
      <c r="M370" s="12">
        <f t="shared" si="5"/>
        <v>1039535.3139999999</v>
      </c>
      <c r="N370" s="13">
        <v>4731177</v>
      </c>
      <c r="O370" s="14">
        <v>110</v>
      </c>
      <c r="P370" s="14">
        <v>78</v>
      </c>
      <c r="Q370" s="14">
        <v>55</v>
      </c>
      <c r="R370" s="14">
        <v>43</v>
      </c>
      <c r="S370" s="14">
        <v>60</v>
      </c>
      <c r="T370" s="14">
        <v>42</v>
      </c>
      <c r="U370" s="14">
        <v>69</v>
      </c>
      <c r="V370" s="14">
        <v>513</v>
      </c>
      <c r="W370" s="14">
        <v>53</v>
      </c>
      <c r="X370" s="14">
        <v>347</v>
      </c>
      <c r="Y370" s="14">
        <v>623</v>
      </c>
      <c r="Z370" s="14">
        <v>1023</v>
      </c>
      <c r="AA370" s="15">
        <v>3.8535652357044227E-4</v>
      </c>
      <c r="AB370" s="16">
        <v>1.3061871385298737E-4</v>
      </c>
      <c r="AC370" s="15">
        <v>8.6840117401459921E-5</v>
      </c>
      <c r="AD370" s="15">
        <v>7.0129547605965773E-5</v>
      </c>
      <c r="AE370" s="15">
        <v>1.0254969056365813E-4</v>
      </c>
      <c r="AF370" s="15">
        <v>6.6062513758206623E-5</v>
      </c>
      <c r="AG370" s="15">
        <v>1.1066402612891207E-4</v>
      </c>
      <c r="AH370" s="15">
        <v>6.8029433245929655E-4</v>
      </c>
      <c r="AI370" s="15">
        <v>9.4088701182695264E-5</v>
      </c>
      <c r="AJ370" s="15">
        <v>5.9930623963391403E-4</v>
      </c>
      <c r="AK370" s="15">
        <v>2.1622526487594947E-4</v>
      </c>
    </row>
    <row r="371" spans="1:37" x14ac:dyDescent="0.2">
      <c r="A371" s="11" t="s">
        <v>381</v>
      </c>
      <c r="B371" s="11" t="s">
        <v>597</v>
      </c>
      <c r="C371" s="11">
        <v>2017</v>
      </c>
      <c r="D371" s="12">
        <v>282472</v>
      </c>
      <c r="E371" s="12">
        <v>597775</v>
      </c>
      <c r="F371" s="12">
        <v>642019</v>
      </c>
      <c r="G371" s="12">
        <v>620219</v>
      </c>
      <c r="H371" s="12">
        <v>579019</v>
      </c>
      <c r="I371" s="12">
        <v>628224</v>
      </c>
      <c r="J371" s="12">
        <v>620154</v>
      </c>
      <c r="K371" s="12">
        <v>766805</v>
      </c>
      <c r="L371" s="12">
        <v>3687410</v>
      </c>
      <c r="M371" s="12">
        <f t="shared" si="5"/>
        <v>1049277</v>
      </c>
      <c r="N371" s="13">
        <v>4736687</v>
      </c>
      <c r="O371" s="14">
        <v>107</v>
      </c>
      <c r="P371" s="14">
        <v>49</v>
      </c>
      <c r="Q371" s="14">
        <v>57</v>
      </c>
      <c r="R371" s="14">
        <v>63</v>
      </c>
      <c r="S371" s="14">
        <v>61</v>
      </c>
      <c r="T371" s="14">
        <v>44</v>
      </c>
      <c r="U371" s="14">
        <v>66</v>
      </c>
      <c r="V371" s="14">
        <v>558</v>
      </c>
      <c r="W371" s="14">
        <v>78</v>
      </c>
      <c r="X371" s="14">
        <v>340</v>
      </c>
      <c r="Y371" s="14">
        <v>665</v>
      </c>
      <c r="Z371" s="14">
        <v>1083</v>
      </c>
      <c r="AA371" s="15">
        <v>3.7879860658755559E-4</v>
      </c>
      <c r="AB371" s="16">
        <v>8.1970641127514538E-5</v>
      </c>
      <c r="AC371" s="15">
        <v>8.8782419211892486E-5</v>
      </c>
      <c r="AD371" s="15">
        <v>1.0157702359972849E-4</v>
      </c>
      <c r="AE371" s="15">
        <v>1.0535060162101761E-4</v>
      </c>
      <c r="AF371" s="15">
        <v>7.0038712306438465E-5</v>
      </c>
      <c r="AG371" s="15">
        <v>1.0642517826217359E-4</v>
      </c>
      <c r="AH371" s="15">
        <v>7.2769478550609341E-4</v>
      </c>
      <c r="AI371" s="15">
        <v>9.2205640273254123E-5</v>
      </c>
      <c r="AJ371" s="15">
        <v>6.3376972906105822E-4</v>
      </c>
      <c r="AK371" s="15">
        <v>2.2864082004996319E-4</v>
      </c>
    </row>
    <row r="372" spans="1:37" x14ac:dyDescent="0.2">
      <c r="A372" s="11" t="s">
        <v>382</v>
      </c>
      <c r="B372" s="11" t="s">
        <v>598</v>
      </c>
      <c r="C372" s="11">
        <v>2009</v>
      </c>
      <c r="D372" s="12">
        <v>55525.162000000011</v>
      </c>
      <c r="E372" s="12">
        <v>104202.947</v>
      </c>
      <c r="F372" s="12">
        <v>119497.20700000004</v>
      </c>
      <c r="G372" s="12">
        <v>96951.753999999986</v>
      </c>
      <c r="H372" s="12">
        <v>96791.543999999994</v>
      </c>
      <c r="I372" s="12">
        <v>114736.485</v>
      </c>
      <c r="J372" s="12">
        <v>86550.713999999964</v>
      </c>
      <c r="K372" s="12">
        <v>112907.21100000004</v>
      </c>
      <c r="L372" s="12">
        <v>618730.65099999995</v>
      </c>
      <c r="M372" s="12">
        <f t="shared" si="5"/>
        <v>168432.37300000005</v>
      </c>
      <c r="N372" s="13">
        <v>786961</v>
      </c>
      <c r="O372" s="14">
        <v>118</v>
      </c>
      <c r="P372" s="14">
        <v>61</v>
      </c>
      <c r="Q372" s="14">
        <v>54</v>
      </c>
      <c r="R372" s="14">
        <v>54</v>
      </c>
      <c r="S372" s="14">
        <v>56</v>
      </c>
      <c r="T372" s="14">
        <v>70</v>
      </c>
      <c r="U372" s="14">
        <v>58</v>
      </c>
      <c r="V372" s="14">
        <v>197</v>
      </c>
      <c r="W372" s="14">
        <v>53</v>
      </c>
      <c r="X372" s="14">
        <v>353</v>
      </c>
      <c r="Y372" s="14">
        <v>315</v>
      </c>
      <c r="Z372" s="14">
        <v>721</v>
      </c>
      <c r="AA372" s="15">
        <v>2.1251626424790976E-3</v>
      </c>
      <c r="AB372" s="16">
        <v>5.8539611168578558E-4</v>
      </c>
      <c r="AC372" s="15">
        <v>4.5189340701494375E-4</v>
      </c>
      <c r="AD372" s="15">
        <v>5.5697806147993992E-4</v>
      </c>
      <c r="AE372" s="15">
        <v>5.7856293727476856E-4</v>
      </c>
      <c r="AF372" s="15">
        <v>6.1009364196576183E-4</v>
      </c>
      <c r="AG372" s="15">
        <v>6.7012734291250358E-4</v>
      </c>
      <c r="AH372" s="15">
        <v>1.7447955560606304E-3</v>
      </c>
      <c r="AI372" s="15">
        <v>5.7052289138977868E-4</v>
      </c>
      <c r="AJ372" s="15">
        <v>1.870186795978941E-3</v>
      </c>
      <c r="AK372" s="15">
        <v>9.1618263166789711E-4</v>
      </c>
    </row>
    <row r="373" spans="1:37" x14ac:dyDescent="0.2">
      <c r="A373" s="11" t="s">
        <v>383</v>
      </c>
      <c r="B373" s="11" t="s">
        <v>598</v>
      </c>
      <c r="C373" s="11">
        <v>2010</v>
      </c>
      <c r="D373" s="12">
        <v>50286.189999999995</v>
      </c>
      <c r="E373" s="12">
        <v>95436.557000000015</v>
      </c>
      <c r="F373" s="12">
        <v>101395.54700000001</v>
      </c>
      <c r="G373" s="12">
        <v>88234.466000000015</v>
      </c>
      <c r="H373" s="12">
        <v>85624.332000000024</v>
      </c>
      <c r="I373" s="12">
        <v>101441.99799999999</v>
      </c>
      <c r="J373" s="12">
        <v>77814.116000000009</v>
      </c>
      <c r="K373" s="12">
        <v>96357.38999999997</v>
      </c>
      <c r="L373" s="12">
        <v>549947.01600000018</v>
      </c>
      <c r="M373" s="12">
        <f t="shared" si="5"/>
        <v>146643.57999999996</v>
      </c>
      <c r="N373" s="13">
        <v>696942</v>
      </c>
      <c r="O373" s="14">
        <v>110</v>
      </c>
      <c r="P373" s="14">
        <v>57</v>
      </c>
      <c r="Q373" s="14">
        <v>51</v>
      </c>
      <c r="R373" s="14">
        <v>41</v>
      </c>
      <c r="S373" s="14">
        <v>48</v>
      </c>
      <c r="T373" s="14">
        <v>58</v>
      </c>
      <c r="U373" s="14">
        <v>43</v>
      </c>
      <c r="V373" s="14">
        <v>191</v>
      </c>
      <c r="W373" s="14">
        <v>58</v>
      </c>
      <c r="X373" s="14">
        <v>298</v>
      </c>
      <c r="Y373" s="14">
        <v>301</v>
      </c>
      <c r="Z373" s="14">
        <v>657</v>
      </c>
      <c r="AA373" s="15">
        <v>2.1874793059486115E-3</v>
      </c>
      <c r="AB373" s="16">
        <v>5.9725541020931832E-4</v>
      </c>
      <c r="AC373" s="15">
        <v>5.0298066837195521E-4</v>
      </c>
      <c r="AD373" s="15">
        <v>4.6467102775915245E-4</v>
      </c>
      <c r="AE373" s="15">
        <v>5.6058831501307345E-4</v>
      </c>
      <c r="AF373" s="15">
        <v>5.7175530000897661E-4</v>
      </c>
      <c r="AG373" s="15">
        <v>5.5259896546277023E-4</v>
      </c>
      <c r="AH373" s="15">
        <v>1.9822039596547815E-3</v>
      </c>
      <c r="AI373" s="15">
        <v>5.4187038265519005E-4</v>
      </c>
      <c r="AJ373" s="15">
        <v>2.0525958245154684E-3</v>
      </c>
      <c r="AK373" s="15">
        <v>9.4268963557943123E-4</v>
      </c>
    </row>
    <row r="374" spans="1:37" x14ac:dyDescent="0.2">
      <c r="A374" s="11" t="s">
        <v>384</v>
      </c>
      <c r="B374" s="11" t="s">
        <v>598</v>
      </c>
      <c r="C374" s="11">
        <v>2011</v>
      </c>
      <c r="D374" s="12">
        <v>55489.496999999996</v>
      </c>
      <c r="E374" s="12">
        <v>104911.94099999998</v>
      </c>
      <c r="F374" s="12">
        <v>107947.05499999998</v>
      </c>
      <c r="G374" s="12">
        <v>97337.492999999988</v>
      </c>
      <c r="H374" s="12">
        <v>92009.29700000002</v>
      </c>
      <c r="I374" s="12">
        <v>111621.889</v>
      </c>
      <c r="J374" s="12">
        <v>89614.518999999986</v>
      </c>
      <c r="K374" s="12">
        <v>106939.12699999999</v>
      </c>
      <c r="L374" s="12">
        <v>603442.1939999999</v>
      </c>
      <c r="M374" s="12">
        <f t="shared" si="5"/>
        <v>162428.62399999998</v>
      </c>
      <c r="N374" s="13">
        <v>765863</v>
      </c>
      <c r="O374" s="14">
        <v>113</v>
      </c>
      <c r="P374" s="14">
        <v>50</v>
      </c>
      <c r="Q374" s="14">
        <v>61</v>
      </c>
      <c r="R374" s="14">
        <v>49</v>
      </c>
      <c r="S374" s="14">
        <v>63</v>
      </c>
      <c r="T374" s="14">
        <v>57</v>
      </c>
      <c r="U374" s="14">
        <v>53</v>
      </c>
      <c r="V374" s="14">
        <v>208</v>
      </c>
      <c r="W374" s="14">
        <v>52</v>
      </c>
      <c r="X374" s="14">
        <v>333</v>
      </c>
      <c r="Y374" s="14">
        <v>321</v>
      </c>
      <c r="Z374" s="14">
        <v>706</v>
      </c>
      <c r="AA374" s="15">
        <v>2.0364214150292263E-3</v>
      </c>
      <c r="AB374" s="16">
        <v>4.765901719423913E-4</v>
      </c>
      <c r="AC374" s="15">
        <v>5.6509184062501761E-4</v>
      </c>
      <c r="AD374" s="15">
        <v>5.0340314394577645E-4</v>
      </c>
      <c r="AE374" s="15">
        <v>6.8471341542800817E-4</v>
      </c>
      <c r="AF374" s="15">
        <v>5.106525298098118E-4</v>
      </c>
      <c r="AG374" s="15">
        <v>5.914220216927126E-4</v>
      </c>
      <c r="AH374" s="15">
        <v>1.9450317749461338E-3</v>
      </c>
      <c r="AI374" s="15">
        <v>5.5183413309676523E-4</v>
      </c>
      <c r="AJ374" s="15">
        <v>1.9762526585215671E-3</v>
      </c>
      <c r="AK374" s="15">
        <v>9.2183588970873385E-4</v>
      </c>
    </row>
    <row r="375" spans="1:37" x14ac:dyDescent="0.2">
      <c r="A375" s="11" t="s">
        <v>385</v>
      </c>
      <c r="B375" s="11" t="s">
        <v>598</v>
      </c>
      <c r="C375" s="11">
        <v>2012</v>
      </c>
      <c r="D375" s="12">
        <v>51202.618000000002</v>
      </c>
      <c r="E375" s="12">
        <v>96190.976999999999</v>
      </c>
      <c r="F375" s="12">
        <v>104447.65700000001</v>
      </c>
      <c r="G375" s="12">
        <v>94557.155999999988</v>
      </c>
      <c r="H375" s="12">
        <v>84498.525999999998</v>
      </c>
      <c r="I375" s="12">
        <v>104839.80900000002</v>
      </c>
      <c r="J375" s="12">
        <v>89515.239000000001</v>
      </c>
      <c r="K375" s="12">
        <v>105108.76999999999</v>
      </c>
      <c r="L375" s="12">
        <v>574049.36400000006</v>
      </c>
      <c r="M375" s="12">
        <f t="shared" si="5"/>
        <v>156311.38799999998</v>
      </c>
      <c r="N375" s="13">
        <v>730225</v>
      </c>
      <c r="O375" s="14">
        <v>134</v>
      </c>
      <c r="P375" s="14">
        <v>54</v>
      </c>
      <c r="Q375" s="14">
        <v>56</v>
      </c>
      <c r="R375" s="14">
        <v>51</v>
      </c>
      <c r="S375" s="14">
        <v>57</v>
      </c>
      <c r="T375" s="14">
        <v>56</v>
      </c>
      <c r="U375" s="14">
        <v>47</v>
      </c>
      <c r="V375" s="14">
        <v>168</v>
      </c>
      <c r="W375" s="14">
        <v>51</v>
      </c>
      <c r="X375" s="14">
        <v>321</v>
      </c>
      <c r="Y375" s="14">
        <v>302</v>
      </c>
      <c r="Z375" s="14">
        <v>674</v>
      </c>
      <c r="AA375" s="15">
        <v>2.6170536826847406E-3</v>
      </c>
      <c r="AB375" s="16">
        <v>5.6138321580827689E-4</v>
      </c>
      <c r="AC375" s="15">
        <v>5.3615372147601168E-4</v>
      </c>
      <c r="AD375" s="15">
        <v>5.3935632328028151E-4</v>
      </c>
      <c r="AE375" s="15">
        <v>6.7456798003790027E-4</v>
      </c>
      <c r="AF375" s="15">
        <v>5.3414824515752397E-4</v>
      </c>
      <c r="AG375" s="15">
        <v>5.2505026546373855E-4</v>
      </c>
      <c r="AH375" s="15">
        <v>1.5983442675620695E-3</v>
      </c>
      <c r="AI375" s="15">
        <v>5.5918535953643168E-4</v>
      </c>
      <c r="AJ375" s="15">
        <v>1.9320409335754861E-3</v>
      </c>
      <c r="AK375" s="15">
        <v>9.2300318395015235E-4</v>
      </c>
    </row>
    <row r="376" spans="1:37" x14ac:dyDescent="0.2">
      <c r="A376" s="11" t="s">
        <v>386</v>
      </c>
      <c r="B376" s="11" t="s">
        <v>598</v>
      </c>
      <c r="C376" s="11">
        <v>2013</v>
      </c>
      <c r="D376" s="12">
        <v>46870.54</v>
      </c>
      <c r="E376" s="12">
        <v>90546.64</v>
      </c>
      <c r="F376" s="12">
        <v>91489.654999999999</v>
      </c>
      <c r="G376" s="12">
        <v>88408.648999999961</v>
      </c>
      <c r="H376" s="12">
        <v>79726.444999999992</v>
      </c>
      <c r="I376" s="12">
        <v>94218.459999999992</v>
      </c>
      <c r="J376" s="12">
        <v>86142.411999999982</v>
      </c>
      <c r="K376" s="12">
        <v>100567.42199999999</v>
      </c>
      <c r="L376" s="12">
        <v>530532.26099999994</v>
      </c>
      <c r="M376" s="12">
        <f t="shared" si="5"/>
        <v>147437.962</v>
      </c>
      <c r="N376" s="13">
        <v>677707</v>
      </c>
      <c r="O376" s="14">
        <v>76</v>
      </c>
      <c r="P376" s="14">
        <v>66</v>
      </c>
      <c r="Q376" s="14">
        <v>53</v>
      </c>
      <c r="R376" s="14">
        <v>63</v>
      </c>
      <c r="S376" s="14">
        <v>54</v>
      </c>
      <c r="T376" s="14">
        <v>70</v>
      </c>
      <c r="U376" s="14">
        <v>53</v>
      </c>
      <c r="V376" s="14">
        <v>185</v>
      </c>
      <c r="W376" s="14">
        <v>61</v>
      </c>
      <c r="X376" s="14">
        <v>359</v>
      </c>
      <c r="Y376" s="14">
        <v>261</v>
      </c>
      <c r="Z376" s="14">
        <v>681</v>
      </c>
      <c r="AA376" s="15">
        <v>1.6214876124747016E-3</v>
      </c>
      <c r="AB376" s="16">
        <v>7.2890611954237066E-4</v>
      </c>
      <c r="AC376" s="15">
        <v>5.7930046845187033E-4</v>
      </c>
      <c r="AD376" s="15">
        <v>7.1259996292896666E-4</v>
      </c>
      <c r="AE376" s="15">
        <v>6.7731603986606961E-4</v>
      </c>
      <c r="AF376" s="15">
        <v>7.4295419390212926E-4</v>
      </c>
      <c r="AG376" s="15">
        <v>6.1526022744754362E-4</v>
      </c>
      <c r="AH376" s="15">
        <v>1.8395619209568682E-3</v>
      </c>
      <c r="AI376" s="15">
        <v>6.7667892490330585E-4</v>
      </c>
      <c r="AJ376" s="15">
        <v>1.7702360807184787E-3</v>
      </c>
      <c r="AK376" s="15">
        <v>1.0048590320005549E-3</v>
      </c>
    </row>
    <row r="377" spans="1:37" x14ac:dyDescent="0.2">
      <c r="A377" s="11" t="s">
        <v>387</v>
      </c>
      <c r="B377" s="11" t="s">
        <v>598</v>
      </c>
      <c r="C377" s="11">
        <v>2014</v>
      </c>
      <c r="D377" s="12">
        <v>41355.415000000001</v>
      </c>
      <c r="E377" s="12">
        <v>80156.769000000015</v>
      </c>
      <c r="F377" s="12">
        <v>81655.308999999994</v>
      </c>
      <c r="G377" s="12">
        <v>78221.869000000021</v>
      </c>
      <c r="H377" s="12">
        <v>69597.462999999974</v>
      </c>
      <c r="I377" s="12">
        <v>82043.096000000005</v>
      </c>
      <c r="J377" s="12">
        <v>74855.566000000021</v>
      </c>
      <c r="K377" s="12">
        <v>87707.675000000003</v>
      </c>
      <c r="L377" s="12">
        <v>466530.07200000004</v>
      </c>
      <c r="M377" s="12">
        <f t="shared" si="5"/>
        <v>129063.09</v>
      </c>
      <c r="N377" s="13">
        <v>595696</v>
      </c>
      <c r="O377" s="14">
        <v>116</v>
      </c>
      <c r="P377" s="14">
        <v>46</v>
      </c>
      <c r="Q377" s="14">
        <v>63</v>
      </c>
      <c r="R377" s="14">
        <v>57</v>
      </c>
      <c r="S377" s="14">
        <v>47</v>
      </c>
      <c r="T377" s="14">
        <v>54</v>
      </c>
      <c r="U377" s="14">
        <v>56</v>
      </c>
      <c r="V377" s="14">
        <v>187</v>
      </c>
      <c r="W377" s="14">
        <v>58</v>
      </c>
      <c r="X377" s="14">
        <v>323</v>
      </c>
      <c r="Y377" s="14">
        <v>303</v>
      </c>
      <c r="Z377" s="14">
        <v>684</v>
      </c>
      <c r="AA377" s="15">
        <v>2.8049531119443485E-3</v>
      </c>
      <c r="AB377" s="16">
        <v>5.7387542654070787E-4</v>
      </c>
      <c r="AC377" s="15">
        <v>7.7153587159899182E-4</v>
      </c>
      <c r="AD377" s="15">
        <v>7.2869647233818953E-4</v>
      </c>
      <c r="AE377" s="15">
        <v>6.7531197221944736E-4</v>
      </c>
      <c r="AF377" s="15">
        <v>6.5819066603727385E-4</v>
      </c>
      <c r="AG377" s="15">
        <v>7.4810736184935107E-4</v>
      </c>
      <c r="AH377" s="15">
        <v>2.1320825115931988E-3</v>
      </c>
      <c r="AI377" s="15">
        <v>6.9234550865136931E-4</v>
      </c>
      <c r="AJ377" s="15">
        <v>2.3476890255765613E-3</v>
      </c>
      <c r="AK377" s="15">
        <v>1.1482366844833606E-3</v>
      </c>
    </row>
    <row r="378" spans="1:37" x14ac:dyDescent="0.2">
      <c r="A378" s="11" t="s">
        <v>388</v>
      </c>
      <c r="B378" s="11" t="s">
        <v>598</v>
      </c>
      <c r="C378" s="11">
        <v>2015</v>
      </c>
      <c r="D378" s="12">
        <v>39710.264000000003</v>
      </c>
      <c r="E378" s="12">
        <v>77487.835000000036</v>
      </c>
      <c r="F378" s="12">
        <v>82241.27499999998</v>
      </c>
      <c r="G378" s="12">
        <v>72241.697999999989</v>
      </c>
      <c r="H378" s="12">
        <v>64114.663</v>
      </c>
      <c r="I378" s="12">
        <v>72214.653999999995</v>
      </c>
      <c r="J378" s="12">
        <v>72811.01999999999</v>
      </c>
      <c r="K378" s="12">
        <v>85756.95699999998</v>
      </c>
      <c r="L378" s="12">
        <v>441111.14500000002</v>
      </c>
      <c r="M378" s="12">
        <f t="shared" si="5"/>
        <v>125467.22099999999</v>
      </c>
      <c r="N378" s="13">
        <v>566542</v>
      </c>
      <c r="O378" s="14">
        <v>119</v>
      </c>
      <c r="P378" s="14">
        <v>51</v>
      </c>
      <c r="Q378" s="14">
        <v>45</v>
      </c>
      <c r="R378" s="14">
        <v>59</v>
      </c>
      <c r="S378" s="14">
        <v>64</v>
      </c>
      <c r="T378" s="14">
        <v>57</v>
      </c>
      <c r="U378" s="14">
        <v>56</v>
      </c>
      <c r="V378" s="14">
        <v>229</v>
      </c>
      <c r="W378" s="14">
        <v>64</v>
      </c>
      <c r="X378" s="14">
        <v>332</v>
      </c>
      <c r="Y378" s="14">
        <v>348</v>
      </c>
      <c r="Z378" s="14">
        <v>744</v>
      </c>
      <c r="AA378" s="15">
        <v>2.9967063427228787E-3</v>
      </c>
      <c r="AB378" s="16">
        <v>6.5816782724668942E-4</v>
      </c>
      <c r="AC378" s="15">
        <v>5.4717050532108135E-4</v>
      </c>
      <c r="AD378" s="15">
        <v>8.1670284106555757E-4</v>
      </c>
      <c r="AE378" s="15">
        <v>9.9821159474861466E-4</v>
      </c>
      <c r="AF378" s="15">
        <v>7.8931348199771207E-4</v>
      </c>
      <c r="AG378" s="15">
        <v>7.6911434560317943E-4</v>
      </c>
      <c r="AH378" s="15">
        <v>2.6703372882039187E-3</v>
      </c>
      <c r="AI378" s="15">
        <v>7.5264477844920463E-4</v>
      </c>
      <c r="AJ378" s="15">
        <v>2.7736328040612298E-3</v>
      </c>
      <c r="AK378" s="15">
        <v>1.313230087089748E-3</v>
      </c>
    </row>
    <row r="379" spans="1:37" x14ac:dyDescent="0.2">
      <c r="A379" s="11" t="s">
        <v>389</v>
      </c>
      <c r="B379" s="11" t="s">
        <v>598</v>
      </c>
      <c r="C379" s="11">
        <v>2016</v>
      </c>
      <c r="D379" s="12">
        <v>49911.003000000004</v>
      </c>
      <c r="E379" s="12">
        <v>97031.228000000017</v>
      </c>
      <c r="F379" s="12">
        <v>99386.680999999968</v>
      </c>
      <c r="G379" s="12">
        <v>96452.695999999996</v>
      </c>
      <c r="H379" s="12">
        <v>83706.167999999976</v>
      </c>
      <c r="I379" s="12">
        <v>91234.949999999968</v>
      </c>
      <c r="J379" s="12">
        <v>93824.037999999986</v>
      </c>
      <c r="K379" s="12">
        <v>105383.202</v>
      </c>
      <c r="L379" s="12">
        <v>561635.76099999982</v>
      </c>
      <c r="M379" s="12">
        <f t="shared" si="5"/>
        <v>155294.20500000002</v>
      </c>
      <c r="N379" s="13">
        <v>716943</v>
      </c>
      <c r="O379" s="14">
        <v>103</v>
      </c>
      <c r="P379" s="14">
        <v>50</v>
      </c>
      <c r="Q379" s="14">
        <v>56</v>
      </c>
      <c r="R379" s="14">
        <v>64</v>
      </c>
      <c r="S379" s="14">
        <v>40</v>
      </c>
      <c r="T379" s="14">
        <v>47</v>
      </c>
      <c r="U379" s="14">
        <v>76</v>
      </c>
      <c r="V379" s="14">
        <v>188</v>
      </c>
      <c r="W379" s="14">
        <v>69</v>
      </c>
      <c r="X379" s="14">
        <v>333</v>
      </c>
      <c r="Y379" s="14">
        <v>291</v>
      </c>
      <c r="Z379" s="14">
        <v>693</v>
      </c>
      <c r="AA379" s="15">
        <v>2.0636732145014195E-3</v>
      </c>
      <c r="AB379" s="16">
        <v>5.1529802343633119E-4</v>
      </c>
      <c r="AC379" s="15">
        <v>5.6345578136370218E-4</v>
      </c>
      <c r="AD379" s="15">
        <v>6.6353769935057079E-4</v>
      </c>
      <c r="AE379" s="15">
        <v>4.7786203759799412E-4</v>
      </c>
      <c r="AF379" s="15">
        <v>5.1515345818680248E-4</v>
      </c>
      <c r="AG379" s="15">
        <v>8.1002695705763598E-4</v>
      </c>
      <c r="AH379" s="15">
        <v>1.7839655318121763E-3</v>
      </c>
      <c r="AI379" s="15">
        <v>5.9291096316069539E-4</v>
      </c>
      <c r="AJ379" s="15">
        <v>1.8738625823159335E-3</v>
      </c>
      <c r="AK379" s="15">
        <v>9.6660403965168778E-4</v>
      </c>
    </row>
    <row r="380" spans="1:37" x14ac:dyDescent="0.2">
      <c r="A380" s="11" t="s">
        <v>390</v>
      </c>
      <c r="B380" s="11" t="s">
        <v>598</v>
      </c>
      <c r="C380" s="11">
        <v>2017</v>
      </c>
      <c r="D380" s="12">
        <v>48968</v>
      </c>
      <c r="E380" s="12">
        <v>98793</v>
      </c>
      <c r="F380" s="12">
        <v>91455</v>
      </c>
      <c r="G380" s="12">
        <v>96698</v>
      </c>
      <c r="H380" s="12">
        <v>86699</v>
      </c>
      <c r="I380" s="12">
        <v>89322</v>
      </c>
      <c r="J380" s="12">
        <v>95115</v>
      </c>
      <c r="K380" s="12">
        <v>111796</v>
      </c>
      <c r="L380" s="12">
        <v>558082</v>
      </c>
      <c r="M380" s="12">
        <f t="shared" si="5"/>
        <v>160764</v>
      </c>
      <c r="N380" s="13">
        <v>718846</v>
      </c>
      <c r="O380" s="14">
        <v>91</v>
      </c>
      <c r="P380" s="14">
        <v>41</v>
      </c>
      <c r="Q380" s="14">
        <v>34</v>
      </c>
      <c r="R380" s="14">
        <v>64</v>
      </c>
      <c r="S380" s="14">
        <v>47</v>
      </c>
      <c r="T380" s="14">
        <v>64</v>
      </c>
      <c r="U380" s="14">
        <v>65</v>
      </c>
      <c r="V380" s="14">
        <v>211</v>
      </c>
      <c r="W380" s="14">
        <v>43</v>
      </c>
      <c r="X380" s="14">
        <v>315</v>
      </c>
      <c r="Y380" s="14">
        <v>302</v>
      </c>
      <c r="Z380" s="14">
        <v>660</v>
      </c>
      <c r="AA380" s="15">
        <v>1.8583564776997223E-3</v>
      </c>
      <c r="AB380" s="16">
        <v>4.1500916056805645E-4</v>
      </c>
      <c r="AC380" s="15">
        <v>3.7176753594664043E-4</v>
      </c>
      <c r="AD380" s="15">
        <v>6.6185443339055621E-4</v>
      </c>
      <c r="AE380" s="15">
        <v>5.4210544527618547E-4</v>
      </c>
      <c r="AF380" s="15">
        <v>7.1650881081928306E-4</v>
      </c>
      <c r="AG380" s="15">
        <v>6.8338327288019769E-4</v>
      </c>
      <c r="AH380" s="15">
        <v>1.8873662742853053E-3</v>
      </c>
      <c r="AI380" s="15">
        <v>5.6443318365401499E-4</v>
      </c>
      <c r="AJ380" s="15">
        <v>1.8785300191585181E-3</v>
      </c>
      <c r="AK380" s="15">
        <v>9.1813823823183268E-4</v>
      </c>
    </row>
    <row r="381" spans="1:37" x14ac:dyDescent="0.2">
      <c r="A381" s="11" t="s">
        <v>391</v>
      </c>
      <c r="B381" s="11" t="s">
        <v>599</v>
      </c>
      <c r="C381" s="11">
        <v>2009</v>
      </c>
      <c r="D381" s="12">
        <v>405972.66799999995</v>
      </c>
      <c r="E381" s="12">
        <v>795174.43799999962</v>
      </c>
      <c r="F381" s="12">
        <v>815508.31900000002</v>
      </c>
      <c r="G381" s="12">
        <v>820092.1050000001</v>
      </c>
      <c r="H381" s="12">
        <v>861006.35999999987</v>
      </c>
      <c r="I381" s="12">
        <v>879131.15100000007</v>
      </c>
      <c r="J381" s="12">
        <v>696165.50699999987</v>
      </c>
      <c r="K381" s="12">
        <v>783543.45</v>
      </c>
      <c r="L381" s="12">
        <v>4867077.88</v>
      </c>
      <c r="M381" s="12">
        <f t="shared" si="5"/>
        <v>1189516.1179999998</v>
      </c>
      <c r="N381" s="13">
        <v>6056214</v>
      </c>
      <c r="O381" s="14">
        <v>115</v>
      </c>
      <c r="P381" s="14">
        <v>48</v>
      </c>
      <c r="Q381" s="14">
        <v>51</v>
      </c>
      <c r="R381" s="14">
        <v>33</v>
      </c>
      <c r="S381" s="14">
        <v>64</v>
      </c>
      <c r="T381" s="14">
        <v>49</v>
      </c>
      <c r="U381" s="14">
        <v>129</v>
      </c>
      <c r="V381" s="14">
        <v>1089</v>
      </c>
      <c r="W381" s="14">
        <v>72</v>
      </c>
      <c r="X381" s="14">
        <v>374</v>
      </c>
      <c r="Y381" s="14">
        <v>1204</v>
      </c>
      <c r="Z381" s="14">
        <v>1650</v>
      </c>
      <c r="AA381" s="15">
        <v>2.8327030133959663E-4</v>
      </c>
      <c r="AB381" s="16">
        <v>6.0364113465126279E-5</v>
      </c>
      <c r="AC381" s="15">
        <v>6.2537682095674608E-5</v>
      </c>
      <c r="AD381" s="15">
        <v>4.0239382623979774E-5</v>
      </c>
      <c r="AE381" s="15">
        <v>7.4331622823320387E-5</v>
      </c>
      <c r="AF381" s="15">
        <v>5.5736848756028204E-5</v>
      </c>
      <c r="AG381" s="15">
        <v>1.8530076354386231E-4</v>
      </c>
      <c r="AH381" s="15">
        <v>1.3898399635655177E-3</v>
      </c>
      <c r="AI381" s="15">
        <v>7.6842822165812557E-5</v>
      </c>
      <c r="AJ381" s="15">
        <v>1.0121762805739469E-3</v>
      </c>
      <c r="AK381" s="15">
        <v>2.724474399352467E-4</v>
      </c>
    </row>
    <row r="382" spans="1:37" x14ac:dyDescent="0.2">
      <c r="A382" s="11" t="s">
        <v>392</v>
      </c>
      <c r="B382" s="11" t="s">
        <v>599</v>
      </c>
      <c r="C382" s="11">
        <v>2010</v>
      </c>
      <c r="D382" s="12">
        <v>397262.01199999987</v>
      </c>
      <c r="E382" s="12">
        <v>812153.98299999966</v>
      </c>
      <c r="F382" s="12">
        <v>837877.20400000003</v>
      </c>
      <c r="G382" s="12">
        <v>807300.42499999993</v>
      </c>
      <c r="H382" s="12">
        <v>858369.1869999998</v>
      </c>
      <c r="I382" s="12">
        <v>894881.27900000033</v>
      </c>
      <c r="J382" s="12">
        <v>729717.03100000019</v>
      </c>
      <c r="K382" s="12">
        <v>800235.03599999996</v>
      </c>
      <c r="L382" s="12">
        <v>4940299.1090000002</v>
      </c>
      <c r="M382" s="12">
        <f t="shared" si="5"/>
        <v>1197497.048</v>
      </c>
      <c r="N382" s="13">
        <v>6137476</v>
      </c>
      <c r="O382" s="14">
        <v>97</v>
      </c>
      <c r="P382" s="14">
        <v>53</v>
      </c>
      <c r="Q382" s="14">
        <v>66</v>
      </c>
      <c r="R382" s="14">
        <v>73</v>
      </c>
      <c r="S382" s="14">
        <v>62</v>
      </c>
      <c r="T382" s="14">
        <v>53</v>
      </c>
      <c r="U382" s="14">
        <v>120</v>
      </c>
      <c r="V382" s="14">
        <v>1117</v>
      </c>
      <c r="W382" s="14">
        <v>58</v>
      </c>
      <c r="X382" s="14">
        <v>427</v>
      </c>
      <c r="Y382" s="14">
        <v>1214</v>
      </c>
      <c r="Z382" s="14">
        <v>1699</v>
      </c>
      <c r="AA382" s="15">
        <v>2.4417134553504708E-4</v>
      </c>
      <c r="AB382" s="16">
        <v>6.5258560703260166E-5</v>
      </c>
      <c r="AC382" s="15">
        <v>7.8770492483764957E-5</v>
      </c>
      <c r="AD382" s="15">
        <v>9.042482542976489E-5</v>
      </c>
      <c r="AE382" s="15">
        <v>7.2229992570784125E-5</v>
      </c>
      <c r="AF382" s="15">
        <v>5.9225733338868942E-5</v>
      </c>
      <c r="AG382" s="15">
        <v>1.6444730615037539E-4</v>
      </c>
      <c r="AH382" s="15">
        <v>1.3958399092138727E-3</v>
      </c>
      <c r="AI382" s="15">
        <v>8.6432013645107412E-5</v>
      </c>
      <c r="AJ382" s="15">
        <v>1.0137812047449825E-3</v>
      </c>
      <c r="AK382" s="15">
        <v>2.7682389307917457E-4</v>
      </c>
    </row>
    <row r="383" spans="1:37" x14ac:dyDescent="0.2">
      <c r="A383" s="11" t="s">
        <v>393</v>
      </c>
      <c r="B383" s="11" t="s">
        <v>599</v>
      </c>
      <c r="C383" s="11">
        <v>2011</v>
      </c>
      <c r="D383" s="12">
        <v>400808.31600000022</v>
      </c>
      <c r="E383" s="12">
        <v>818216.41999999981</v>
      </c>
      <c r="F383" s="12">
        <v>849840.07199999981</v>
      </c>
      <c r="G383" s="12">
        <v>813801.62799999991</v>
      </c>
      <c r="H383" s="12">
        <v>854563.31499999994</v>
      </c>
      <c r="I383" s="12">
        <v>903745.10700000019</v>
      </c>
      <c r="J383" s="12">
        <v>754995.18300000008</v>
      </c>
      <c r="K383" s="12">
        <v>826324.92799999961</v>
      </c>
      <c r="L383" s="12">
        <v>4995161.7249999996</v>
      </c>
      <c r="M383" s="12">
        <f t="shared" si="5"/>
        <v>1227133.2439999999</v>
      </c>
      <c r="N383" s="13">
        <v>6223143</v>
      </c>
      <c r="O383" s="14">
        <v>108</v>
      </c>
      <c r="P383" s="14">
        <v>73</v>
      </c>
      <c r="Q383" s="14">
        <v>63</v>
      </c>
      <c r="R383" s="14">
        <v>46</v>
      </c>
      <c r="S383" s="14">
        <v>64</v>
      </c>
      <c r="T383" s="14">
        <v>32</v>
      </c>
      <c r="U383" s="14">
        <v>116</v>
      </c>
      <c r="V383" s="14">
        <v>1192</v>
      </c>
      <c r="W383" s="14">
        <v>68</v>
      </c>
      <c r="X383" s="14">
        <v>394</v>
      </c>
      <c r="Y383" s="14">
        <v>1300</v>
      </c>
      <c r="Z383" s="14">
        <v>1762</v>
      </c>
      <c r="AA383" s="15">
        <v>2.6945548704633148E-4</v>
      </c>
      <c r="AB383" s="16">
        <v>8.9218449074879251E-5</v>
      </c>
      <c r="AC383" s="15">
        <v>7.4131594962022464E-5</v>
      </c>
      <c r="AD383" s="15">
        <v>5.6524831626412038E-5</v>
      </c>
      <c r="AE383" s="15">
        <v>7.4892051737559089E-5</v>
      </c>
      <c r="AF383" s="15">
        <v>3.5408213833903496E-5</v>
      </c>
      <c r="AG383" s="15">
        <v>1.5364336437097506E-4</v>
      </c>
      <c r="AH383" s="15">
        <v>1.4425318172175492E-3</v>
      </c>
      <c r="AI383" s="15">
        <v>7.8876325070335946E-5</v>
      </c>
      <c r="AJ383" s="15">
        <v>1.0593796609751043E-3</v>
      </c>
      <c r="AK383" s="15">
        <v>2.8313667225708937E-4</v>
      </c>
    </row>
    <row r="384" spans="1:37" x14ac:dyDescent="0.2">
      <c r="A384" s="11" t="s">
        <v>394</v>
      </c>
      <c r="B384" s="11" t="s">
        <v>599</v>
      </c>
      <c r="C384" s="11">
        <v>2012</v>
      </c>
      <c r="D384" s="12">
        <v>394986.79999999993</v>
      </c>
      <c r="E384" s="12">
        <v>807695.64699999988</v>
      </c>
      <c r="F384" s="12">
        <v>842576.35999999952</v>
      </c>
      <c r="G384" s="12">
        <v>803754.13699999987</v>
      </c>
      <c r="H384" s="12">
        <v>830407.02399999998</v>
      </c>
      <c r="I384" s="12">
        <v>886822.45100000012</v>
      </c>
      <c r="J384" s="12">
        <v>757590.74900000007</v>
      </c>
      <c r="K384" s="12">
        <v>822982.28200000024</v>
      </c>
      <c r="L384" s="12">
        <v>4928846.3679999998</v>
      </c>
      <c r="M384" s="12">
        <f t="shared" si="5"/>
        <v>1217969.0820000002</v>
      </c>
      <c r="N384" s="13">
        <v>6144968</v>
      </c>
      <c r="O384" s="14">
        <v>103</v>
      </c>
      <c r="P384" s="14">
        <v>37</v>
      </c>
      <c r="Q384" s="14">
        <v>49</v>
      </c>
      <c r="R384" s="14">
        <v>60</v>
      </c>
      <c r="S384" s="14">
        <v>43</v>
      </c>
      <c r="T384" s="14">
        <v>43</v>
      </c>
      <c r="U384" s="14">
        <v>114</v>
      </c>
      <c r="V384" s="14">
        <v>1202</v>
      </c>
      <c r="W384" s="14">
        <v>51</v>
      </c>
      <c r="X384" s="14">
        <v>346</v>
      </c>
      <c r="Y384" s="14">
        <v>1305</v>
      </c>
      <c r="Z384" s="14">
        <v>1702</v>
      </c>
      <c r="AA384" s="15">
        <v>2.607682079502404E-4</v>
      </c>
      <c r="AB384" s="16">
        <v>4.5809334416284162E-5</v>
      </c>
      <c r="AC384" s="15">
        <v>5.8154966512471381E-5</v>
      </c>
      <c r="AD384" s="15">
        <v>7.4649693529353503E-5</v>
      </c>
      <c r="AE384" s="15">
        <v>5.1781835602585177E-5</v>
      </c>
      <c r="AF384" s="15">
        <v>4.8487721472897164E-5</v>
      </c>
      <c r="AG384" s="15">
        <v>1.5047702225835915E-4</v>
      </c>
      <c r="AH384" s="15">
        <v>1.4605417714205415E-3</v>
      </c>
      <c r="AI384" s="15">
        <v>7.0198982513711009E-5</v>
      </c>
      <c r="AJ384" s="15">
        <v>1.0714557695151738E-3</v>
      </c>
      <c r="AK384" s="15">
        <v>2.7697459124278599E-4</v>
      </c>
    </row>
    <row r="385" spans="1:37" x14ac:dyDescent="0.2">
      <c r="A385" s="11" t="s">
        <v>395</v>
      </c>
      <c r="B385" s="11" t="s">
        <v>599</v>
      </c>
      <c r="C385" s="11">
        <v>2013</v>
      </c>
      <c r="D385" s="12">
        <v>379900.58299999998</v>
      </c>
      <c r="E385" s="12">
        <v>783084.66099999996</v>
      </c>
      <c r="F385" s="12">
        <v>820826.35300000012</v>
      </c>
      <c r="G385" s="12">
        <v>786360.10400000028</v>
      </c>
      <c r="H385" s="12">
        <v>798557.28200000001</v>
      </c>
      <c r="I385" s="12">
        <v>857750.67399999977</v>
      </c>
      <c r="J385" s="12">
        <v>754456.43599999999</v>
      </c>
      <c r="K385" s="12">
        <v>828946.93299999996</v>
      </c>
      <c r="L385" s="12">
        <v>4801035.51</v>
      </c>
      <c r="M385" s="12">
        <f t="shared" si="5"/>
        <v>1208847.5159999998</v>
      </c>
      <c r="N385" s="13">
        <v>6009613</v>
      </c>
      <c r="O385" s="14">
        <v>111</v>
      </c>
      <c r="P385" s="14">
        <v>61</v>
      </c>
      <c r="Q385" s="14">
        <v>53</v>
      </c>
      <c r="R385" s="14">
        <v>56</v>
      </c>
      <c r="S385" s="14">
        <v>82</v>
      </c>
      <c r="T385" s="14">
        <v>66</v>
      </c>
      <c r="U385" s="14">
        <v>151</v>
      </c>
      <c r="V385" s="14">
        <v>1255</v>
      </c>
      <c r="W385" s="14">
        <v>43</v>
      </c>
      <c r="X385" s="14">
        <v>469</v>
      </c>
      <c r="Y385" s="14">
        <v>1366</v>
      </c>
      <c r="Z385" s="14">
        <v>1878</v>
      </c>
      <c r="AA385" s="15">
        <v>2.9218170481196658E-4</v>
      </c>
      <c r="AB385" s="16">
        <v>7.78970691650414E-5</v>
      </c>
      <c r="AC385" s="15">
        <v>6.456907701159053E-5</v>
      </c>
      <c r="AD385" s="15">
        <v>7.1214192728170228E-5</v>
      </c>
      <c r="AE385" s="15">
        <v>1.0268518220086809E-4</v>
      </c>
      <c r="AF385" s="15">
        <v>7.6945436477733408E-5</v>
      </c>
      <c r="AG385" s="15">
        <v>2.0014409420453271E-4</v>
      </c>
      <c r="AH385" s="15">
        <v>1.5139690492105362E-3</v>
      </c>
      <c r="AI385" s="15">
        <v>9.7687259138810252E-5</v>
      </c>
      <c r="AJ385" s="15">
        <v>1.1300019083631059E-3</v>
      </c>
      <c r="AK385" s="15">
        <v>3.1249932399973177E-4</v>
      </c>
    </row>
    <row r="386" spans="1:37" x14ac:dyDescent="0.2">
      <c r="A386" s="11" t="s">
        <v>396</v>
      </c>
      <c r="B386" s="11" t="s">
        <v>599</v>
      </c>
      <c r="C386" s="11">
        <v>2014</v>
      </c>
      <c r="D386" s="12">
        <v>385435.72300000011</v>
      </c>
      <c r="E386" s="12">
        <v>800611.88399999985</v>
      </c>
      <c r="F386" s="12">
        <v>837107.28400000022</v>
      </c>
      <c r="G386" s="12">
        <v>804890.73499999999</v>
      </c>
      <c r="H386" s="12">
        <v>803423.0569999998</v>
      </c>
      <c r="I386" s="12">
        <v>861257.15899999999</v>
      </c>
      <c r="J386" s="12">
        <v>778302.46500000008</v>
      </c>
      <c r="K386" s="12">
        <v>884234.87100000016</v>
      </c>
      <c r="L386" s="12">
        <v>4885592.5839999998</v>
      </c>
      <c r="M386" s="12">
        <f t="shared" si="5"/>
        <v>1269670.5940000003</v>
      </c>
      <c r="N386" s="13">
        <v>6157257</v>
      </c>
      <c r="O386" s="14">
        <v>76</v>
      </c>
      <c r="P386" s="14">
        <v>96</v>
      </c>
      <c r="Q386" s="14">
        <v>50</v>
      </c>
      <c r="R386" s="14">
        <v>60</v>
      </c>
      <c r="S386" s="14">
        <v>79</v>
      </c>
      <c r="T386" s="14">
        <v>47</v>
      </c>
      <c r="U386" s="14">
        <v>169</v>
      </c>
      <c r="V386" s="14">
        <v>1248</v>
      </c>
      <c r="W386" s="14">
        <v>55</v>
      </c>
      <c r="X386" s="14">
        <v>501</v>
      </c>
      <c r="Y386" s="14">
        <v>1324</v>
      </c>
      <c r="Z386" s="14">
        <v>1880</v>
      </c>
      <c r="AA386" s="15">
        <v>1.9717943995554345E-4</v>
      </c>
      <c r="AB386" s="16">
        <v>1.1990828754672847E-4</v>
      </c>
      <c r="AC386" s="15">
        <v>5.9729500573787848E-5</v>
      </c>
      <c r="AD386" s="15">
        <v>7.4544279603367528E-5</v>
      </c>
      <c r="AE386" s="15">
        <v>9.832926664438512E-5</v>
      </c>
      <c r="AF386" s="15">
        <v>5.4571389635322612E-5</v>
      </c>
      <c r="AG386" s="15">
        <v>2.1713923262468401E-4</v>
      </c>
      <c r="AH386" s="15">
        <v>1.4113897120892891E-3</v>
      </c>
      <c r="AI386" s="15">
        <v>1.0254641405031247E-4</v>
      </c>
      <c r="AJ386" s="15">
        <v>1.0427901585314653E-3</v>
      </c>
      <c r="AK386" s="15">
        <v>3.0533076660597405E-4</v>
      </c>
    </row>
    <row r="387" spans="1:37" x14ac:dyDescent="0.2">
      <c r="A387" s="11" t="s">
        <v>397</v>
      </c>
      <c r="B387" s="11" t="s">
        <v>599</v>
      </c>
      <c r="C387" s="11">
        <v>2015</v>
      </c>
      <c r="D387" s="12">
        <v>386950.95600000006</v>
      </c>
      <c r="E387" s="12">
        <v>807016.38099999959</v>
      </c>
      <c r="F387" s="12">
        <v>843270.2139999998</v>
      </c>
      <c r="G387" s="12">
        <v>818031.90100000019</v>
      </c>
      <c r="H387" s="12">
        <v>807109.06400000013</v>
      </c>
      <c r="I387" s="12">
        <v>865059.13700000034</v>
      </c>
      <c r="J387" s="12">
        <v>797561.80899999989</v>
      </c>
      <c r="K387" s="12">
        <v>904310.522</v>
      </c>
      <c r="L387" s="12">
        <v>4938048.5059999991</v>
      </c>
      <c r="M387" s="12">
        <f t="shared" ref="M387:M450" si="6">D387+K387</f>
        <v>1291261.4780000001</v>
      </c>
      <c r="N387" s="13">
        <v>6231143</v>
      </c>
      <c r="O387" s="14">
        <v>129</v>
      </c>
      <c r="P387" s="14">
        <v>73</v>
      </c>
      <c r="Q387" s="14">
        <v>57</v>
      </c>
      <c r="R387" s="14">
        <v>46</v>
      </c>
      <c r="S387" s="14">
        <v>55</v>
      </c>
      <c r="T387" s="14">
        <v>66</v>
      </c>
      <c r="U387" s="14">
        <v>113</v>
      </c>
      <c r="V387" s="14">
        <v>1438</v>
      </c>
      <c r="W387" s="14">
        <v>50</v>
      </c>
      <c r="X387" s="14">
        <v>410</v>
      </c>
      <c r="Y387" s="14">
        <v>1567</v>
      </c>
      <c r="Z387" s="14">
        <v>2027</v>
      </c>
      <c r="AA387" s="15">
        <v>3.3337558158145494E-4</v>
      </c>
      <c r="AB387" s="16">
        <v>9.045665208126678E-5</v>
      </c>
      <c r="AC387" s="15">
        <v>6.7593991882654138E-5</v>
      </c>
      <c r="AD387" s="15">
        <v>5.6232525826642536E-5</v>
      </c>
      <c r="AE387" s="15">
        <v>6.814444596548354E-5</v>
      </c>
      <c r="AF387" s="15">
        <v>7.6295361989801131E-5</v>
      </c>
      <c r="AG387" s="15">
        <v>1.4168180913988576E-4</v>
      </c>
      <c r="AH387" s="15">
        <v>1.5901617475595402E-3</v>
      </c>
      <c r="AI387" s="15">
        <v>8.3028751034305878E-5</v>
      </c>
      <c r="AJ387" s="15">
        <v>1.2135419717059042E-3</v>
      </c>
      <c r="AK387" s="15">
        <v>3.2530147358197367E-4</v>
      </c>
    </row>
    <row r="388" spans="1:37" x14ac:dyDescent="0.2">
      <c r="A388" s="11" t="s">
        <v>398</v>
      </c>
      <c r="B388" s="11" t="s">
        <v>599</v>
      </c>
      <c r="C388" s="11">
        <v>2016</v>
      </c>
      <c r="D388" s="12">
        <v>380493.74899999989</v>
      </c>
      <c r="E388" s="12">
        <v>789770.49099999981</v>
      </c>
      <c r="F388" s="12">
        <v>831399.38899999985</v>
      </c>
      <c r="G388" s="12">
        <v>816032.12899999996</v>
      </c>
      <c r="H388" s="12">
        <v>788736.04199999978</v>
      </c>
      <c r="I388" s="12">
        <v>841041.88900000008</v>
      </c>
      <c r="J388" s="12">
        <v>788599.45799999998</v>
      </c>
      <c r="K388" s="12">
        <v>912856.67399999965</v>
      </c>
      <c r="L388" s="12">
        <v>4855579.3979999991</v>
      </c>
      <c r="M388" s="12">
        <f t="shared" si="6"/>
        <v>1293350.4229999995</v>
      </c>
      <c r="N388" s="13">
        <v>6148188</v>
      </c>
      <c r="O388" s="14">
        <v>95</v>
      </c>
      <c r="P388" s="14">
        <v>69</v>
      </c>
      <c r="Q388" s="14">
        <v>70</v>
      </c>
      <c r="R388" s="14">
        <v>80</v>
      </c>
      <c r="S388" s="14">
        <v>47</v>
      </c>
      <c r="T388" s="14">
        <v>60</v>
      </c>
      <c r="U388" s="14">
        <v>187</v>
      </c>
      <c r="V388" s="14">
        <v>1212</v>
      </c>
      <c r="W388" s="14">
        <v>50</v>
      </c>
      <c r="X388" s="14">
        <v>513</v>
      </c>
      <c r="Y388" s="14">
        <v>1307</v>
      </c>
      <c r="Z388" s="14">
        <v>1870</v>
      </c>
      <c r="AA388" s="15">
        <v>2.4967558665464444E-4</v>
      </c>
      <c r="AB388" s="16">
        <v>8.7367153858373286E-5</v>
      </c>
      <c r="AC388" s="15">
        <v>8.419539504857636E-5</v>
      </c>
      <c r="AD388" s="15">
        <v>9.8035355664286602E-5</v>
      </c>
      <c r="AE388" s="15">
        <v>5.9589010134267471E-5</v>
      </c>
      <c r="AF388" s="15">
        <v>7.1340085178563548E-5</v>
      </c>
      <c r="AG388" s="15">
        <v>2.3712925250323974E-4</v>
      </c>
      <c r="AH388" s="15">
        <v>1.3277002124432082E-3</v>
      </c>
      <c r="AI388" s="15">
        <v>1.0565165512715196E-4</v>
      </c>
      <c r="AJ388" s="15">
        <v>1.0105536571970491E-3</v>
      </c>
      <c r="AK388" s="15">
        <v>3.0415465499753749E-4</v>
      </c>
    </row>
    <row r="389" spans="1:37" x14ac:dyDescent="0.2">
      <c r="A389" s="11" t="s">
        <v>399</v>
      </c>
      <c r="B389" s="11" t="s">
        <v>599</v>
      </c>
      <c r="C389" s="11">
        <v>2017</v>
      </c>
      <c r="D389" s="12">
        <v>388020</v>
      </c>
      <c r="E389" s="12">
        <v>804158</v>
      </c>
      <c r="F389" s="12">
        <v>851935</v>
      </c>
      <c r="G389" s="12">
        <v>847780</v>
      </c>
      <c r="H389" s="12">
        <v>801261</v>
      </c>
      <c r="I389" s="12">
        <v>849450</v>
      </c>
      <c r="J389" s="12">
        <v>809823</v>
      </c>
      <c r="K389" s="12">
        <v>944145</v>
      </c>
      <c r="L389" s="12">
        <v>4964407</v>
      </c>
      <c r="M389" s="12">
        <f t="shared" si="6"/>
        <v>1332165</v>
      </c>
      <c r="N389" s="13">
        <v>6296572</v>
      </c>
      <c r="O389" s="14">
        <v>91</v>
      </c>
      <c r="P389" s="14">
        <v>83</v>
      </c>
      <c r="Q389" s="14">
        <v>42</v>
      </c>
      <c r="R389" s="14">
        <v>54</v>
      </c>
      <c r="S389" s="14">
        <v>54</v>
      </c>
      <c r="T389" s="14">
        <v>46</v>
      </c>
      <c r="U389" s="14">
        <v>170</v>
      </c>
      <c r="V389" s="14">
        <v>1321</v>
      </c>
      <c r="W389" s="14">
        <v>65</v>
      </c>
      <c r="X389" s="14">
        <v>449</v>
      </c>
      <c r="Y389" s="14">
        <v>1412</v>
      </c>
      <c r="Z389" s="14">
        <v>1926</v>
      </c>
      <c r="AA389" s="15">
        <v>2.3452399360857689E-4</v>
      </c>
      <c r="AB389" s="16">
        <v>1.0321354758641958E-4</v>
      </c>
      <c r="AC389" s="15">
        <v>4.9299535762704902E-5</v>
      </c>
      <c r="AD389" s="15">
        <v>6.3695770129042914E-5</v>
      </c>
      <c r="AE389" s="15">
        <v>6.7393770569140394E-5</v>
      </c>
      <c r="AF389" s="15">
        <v>5.415268703278592E-5</v>
      </c>
      <c r="AG389" s="15">
        <v>2.0992241514503787E-4</v>
      </c>
      <c r="AH389" s="15">
        <v>1.3991494950457821E-3</v>
      </c>
      <c r="AI389" s="15">
        <v>9.0443833472960612E-5</v>
      </c>
      <c r="AJ389" s="15">
        <v>1.0599287625782093E-3</v>
      </c>
      <c r="AK389" s="15">
        <v>3.0588072366995883E-4</v>
      </c>
    </row>
    <row r="390" spans="1:37" x14ac:dyDescent="0.2">
      <c r="A390" s="11" t="s">
        <v>400</v>
      </c>
      <c r="B390" s="11" t="s">
        <v>600</v>
      </c>
      <c r="C390" s="11">
        <v>2009</v>
      </c>
      <c r="D390" s="12">
        <v>1985625.7340000004</v>
      </c>
      <c r="E390" s="12">
        <v>3566777.6169999987</v>
      </c>
      <c r="F390" s="12">
        <v>3508389.5350000006</v>
      </c>
      <c r="G390" s="12">
        <v>3482930.1059999992</v>
      </c>
      <c r="H390" s="12">
        <v>3379838.4699999974</v>
      </c>
      <c r="I390" s="12">
        <v>3189718.6149999988</v>
      </c>
      <c r="J390" s="12">
        <v>2232492.8169999989</v>
      </c>
      <c r="K390" s="12">
        <v>2387470.173</v>
      </c>
      <c r="L390" s="12">
        <v>19360147.159999993</v>
      </c>
      <c r="M390" s="12">
        <f t="shared" si="6"/>
        <v>4373095.9070000006</v>
      </c>
      <c r="N390" s="13">
        <v>23721521</v>
      </c>
      <c r="O390" s="14">
        <v>118</v>
      </c>
      <c r="P390" s="14">
        <v>222</v>
      </c>
      <c r="Q390" s="14">
        <v>51</v>
      </c>
      <c r="R390" s="14">
        <v>77</v>
      </c>
      <c r="S390" s="14">
        <v>105</v>
      </c>
      <c r="T390" s="14">
        <v>57</v>
      </c>
      <c r="U390" s="14">
        <v>317</v>
      </c>
      <c r="V390" s="14">
        <v>2512</v>
      </c>
      <c r="W390" s="14">
        <v>56</v>
      </c>
      <c r="X390" s="14">
        <v>829</v>
      </c>
      <c r="Y390" s="14">
        <v>2630</v>
      </c>
      <c r="Z390" s="14">
        <v>3515</v>
      </c>
      <c r="AA390" s="15">
        <v>5.94271105473092E-5</v>
      </c>
      <c r="AB390" s="16">
        <v>6.2241054486240514E-5</v>
      </c>
      <c r="AC390" s="15">
        <v>1.4536584233654657E-5</v>
      </c>
      <c r="AD390" s="15">
        <v>2.2107822338252808E-5</v>
      </c>
      <c r="AE390" s="15">
        <v>3.1066573427102294E-5</v>
      </c>
      <c r="AF390" s="15">
        <v>1.7869914835732313E-5</v>
      </c>
      <c r="AG390" s="15">
        <v>1.4199373793550717E-4</v>
      </c>
      <c r="AH390" s="15">
        <v>1.052159741473763E-3</v>
      </c>
      <c r="AI390" s="15">
        <v>4.2819922449391148E-5</v>
      </c>
      <c r="AJ390" s="15">
        <v>6.0140460120944696E-4</v>
      </c>
      <c r="AK390" s="15">
        <v>1.4817768219837167E-4</v>
      </c>
    </row>
    <row r="391" spans="1:37" x14ac:dyDescent="0.2">
      <c r="A391" s="11" t="s">
        <v>401</v>
      </c>
      <c r="B391" s="11" t="s">
        <v>600</v>
      </c>
      <c r="C391" s="11">
        <v>2010</v>
      </c>
      <c r="D391" s="12">
        <v>1885797.3199999998</v>
      </c>
      <c r="E391" s="12">
        <v>3620359.7780000037</v>
      </c>
      <c r="F391" s="12">
        <v>3589548.1629999988</v>
      </c>
      <c r="G391" s="12">
        <v>3447911.9189999974</v>
      </c>
      <c r="H391" s="12">
        <v>3393705.1230000001</v>
      </c>
      <c r="I391" s="12">
        <v>3283189.3769999999</v>
      </c>
      <c r="J391" s="12">
        <v>2369758.7280000001</v>
      </c>
      <c r="K391" s="12">
        <v>2426770.3089999999</v>
      </c>
      <c r="L391" s="12">
        <v>19704473.088</v>
      </c>
      <c r="M391" s="12">
        <f t="shared" si="6"/>
        <v>4312567.6289999997</v>
      </c>
      <c r="N391" s="13">
        <v>24014155</v>
      </c>
      <c r="O391" s="14">
        <v>141</v>
      </c>
      <c r="P391" s="14">
        <v>158</v>
      </c>
      <c r="Q391" s="14">
        <v>29</v>
      </c>
      <c r="R391" s="14">
        <v>34</v>
      </c>
      <c r="S391" s="14">
        <v>67</v>
      </c>
      <c r="T391" s="14">
        <v>67</v>
      </c>
      <c r="U391" s="14">
        <v>266</v>
      </c>
      <c r="V391" s="14">
        <v>2435</v>
      </c>
      <c r="W391" s="14">
        <v>66</v>
      </c>
      <c r="X391" s="14">
        <v>621</v>
      </c>
      <c r="Y391" s="14">
        <v>2576</v>
      </c>
      <c r="Z391" s="14">
        <v>3263</v>
      </c>
      <c r="AA391" s="15">
        <v>7.4769434925276066E-5</v>
      </c>
      <c r="AB391" s="16">
        <v>4.3642071420670789E-5</v>
      </c>
      <c r="AC391" s="15">
        <v>8.0790112524254238E-6</v>
      </c>
      <c r="AD391" s="15">
        <v>9.8610407686577632E-6</v>
      </c>
      <c r="AE391" s="15">
        <v>1.9742434174944669E-5</v>
      </c>
      <c r="AF391" s="15">
        <v>2.0406986106059152E-5</v>
      </c>
      <c r="AG391" s="15">
        <v>1.1224771402129001E-4</v>
      </c>
      <c r="AH391" s="15">
        <v>1.0033912113435208E-3</v>
      </c>
      <c r="AI391" s="15">
        <v>3.1515686678178077E-5</v>
      </c>
      <c r="AJ391" s="15">
        <v>5.973239660469566E-4</v>
      </c>
      <c r="AK391" s="15">
        <v>1.3587819350712111E-4</v>
      </c>
    </row>
    <row r="392" spans="1:37" x14ac:dyDescent="0.2">
      <c r="A392" s="11" t="s">
        <v>402</v>
      </c>
      <c r="B392" s="11" t="s">
        <v>600</v>
      </c>
      <c r="C392" s="11">
        <v>2011</v>
      </c>
      <c r="D392" s="12">
        <v>1907827.2299999991</v>
      </c>
      <c r="E392" s="12">
        <v>3697576.6700000037</v>
      </c>
      <c r="F392" s="12">
        <v>3644269.2350000013</v>
      </c>
      <c r="G392" s="12">
        <v>3525536.4469999983</v>
      </c>
      <c r="H392" s="12">
        <v>3426336.88</v>
      </c>
      <c r="I392" s="12">
        <v>3350981.2139999974</v>
      </c>
      <c r="J392" s="12">
        <v>2486306.3779999991</v>
      </c>
      <c r="K392" s="12">
        <v>2513608.3730000001</v>
      </c>
      <c r="L392" s="12">
        <v>20131006.824000001</v>
      </c>
      <c r="M392" s="12">
        <f t="shared" si="6"/>
        <v>4421435.6029999992</v>
      </c>
      <c r="N392" s="13">
        <v>24557189</v>
      </c>
      <c r="O392" s="14">
        <v>92</v>
      </c>
      <c r="P392" s="14">
        <v>125</v>
      </c>
      <c r="Q392" s="14">
        <v>47</v>
      </c>
      <c r="R392" s="14">
        <v>52</v>
      </c>
      <c r="S392" s="14">
        <v>67</v>
      </c>
      <c r="T392" s="14">
        <v>54</v>
      </c>
      <c r="U392" s="14">
        <v>280</v>
      </c>
      <c r="V392" s="14">
        <v>2473</v>
      </c>
      <c r="W392" s="14">
        <v>65</v>
      </c>
      <c r="X392" s="14">
        <v>625</v>
      </c>
      <c r="Y392" s="14">
        <v>2565</v>
      </c>
      <c r="Z392" s="14">
        <v>3255</v>
      </c>
      <c r="AA392" s="15">
        <v>4.8222395903218154E-5</v>
      </c>
      <c r="AB392" s="16">
        <v>3.3805925111486567E-5</v>
      </c>
      <c r="AC392" s="15">
        <v>1.2896961494668487E-5</v>
      </c>
      <c r="AD392" s="15">
        <v>1.4749528414108047E-5</v>
      </c>
      <c r="AE392" s="15">
        <v>1.9554411123753832E-5</v>
      </c>
      <c r="AF392" s="15">
        <v>1.6114682999234516E-5</v>
      </c>
      <c r="AG392" s="15">
        <v>1.1261685304657981E-4</v>
      </c>
      <c r="AH392" s="15">
        <v>9.838445903362688E-4</v>
      </c>
      <c r="AI392" s="15">
        <v>3.1046633954486604E-5</v>
      </c>
      <c r="AJ392" s="15">
        <v>5.8012831810998569E-4</v>
      </c>
      <c r="AK392" s="15">
        <v>1.325477439620634E-4</v>
      </c>
    </row>
    <row r="393" spans="1:37" x14ac:dyDescent="0.2">
      <c r="A393" s="11" t="s">
        <v>403</v>
      </c>
      <c r="B393" s="11" t="s">
        <v>600</v>
      </c>
      <c r="C393" s="11">
        <v>2012</v>
      </c>
      <c r="D393" s="12">
        <v>1896402.9770000004</v>
      </c>
      <c r="E393" s="12">
        <v>3725396.9620000003</v>
      </c>
      <c r="F393" s="12">
        <v>3656207.406</v>
      </c>
      <c r="G393" s="12">
        <v>3564399.0470000026</v>
      </c>
      <c r="H393" s="12">
        <v>3418189.5929999971</v>
      </c>
      <c r="I393" s="12">
        <v>3350447.1989999991</v>
      </c>
      <c r="J393" s="12">
        <v>2560516.3880000003</v>
      </c>
      <c r="K393" s="12">
        <v>2572464.1920000007</v>
      </c>
      <c r="L393" s="12">
        <v>20275156.594999999</v>
      </c>
      <c r="M393" s="12">
        <f t="shared" si="6"/>
        <v>4468867.1690000016</v>
      </c>
      <c r="N393" s="13">
        <v>24741686</v>
      </c>
      <c r="O393" s="14">
        <v>127</v>
      </c>
      <c r="P393" s="14">
        <v>119</v>
      </c>
      <c r="Q393" s="14">
        <v>60</v>
      </c>
      <c r="R393" s="14">
        <v>47</v>
      </c>
      <c r="S393" s="14">
        <v>79</v>
      </c>
      <c r="T393" s="14">
        <v>62</v>
      </c>
      <c r="U393" s="14">
        <v>253</v>
      </c>
      <c r="V393" s="14">
        <v>2435</v>
      </c>
      <c r="W393" s="14">
        <v>38</v>
      </c>
      <c r="X393" s="14">
        <v>620</v>
      </c>
      <c r="Y393" s="14">
        <v>2562</v>
      </c>
      <c r="Z393" s="14">
        <v>3220</v>
      </c>
      <c r="AA393" s="15">
        <v>6.6968888754280823E-5</v>
      </c>
      <c r="AB393" s="16">
        <v>3.1942904665953823E-5</v>
      </c>
      <c r="AC393" s="15">
        <v>1.641044758607986E-5</v>
      </c>
      <c r="AD393" s="15">
        <v>1.3185953474978574E-5</v>
      </c>
      <c r="AE393" s="15">
        <v>2.3111649559106263E-5</v>
      </c>
      <c r="AF393" s="15">
        <v>1.8504992413700776E-5</v>
      </c>
      <c r="AG393" s="15">
        <v>9.8808193997780412E-5</v>
      </c>
      <c r="AH393" s="15">
        <v>9.4656322430940155E-4</v>
      </c>
      <c r="AI393" s="15">
        <v>3.057929526191164E-5</v>
      </c>
      <c r="AJ393" s="15">
        <v>5.7329965360624019E-4</v>
      </c>
      <c r="AK393" s="15">
        <v>1.3014472821294394E-4</v>
      </c>
    </row>
    <row r="394" spans="1:37" x14ac:dyDescent="0.2">
      <c r="A394" s="11" t="s">
        <v>404</v>
      </c>
      <c r="B394" s="11" t="s">
        <v>600</v>
      </c>
      <c r="C394" s="11">
        <v>2013</v>
      </c>
      <c r="D394" s="12">
        <v>1907482.9279999994</v>
      </c>
      <c r="E394" s="12">
        <v>3802842.7420000006</v>
      </c>
      <c r="F394" s="12">
        <v>3709924.8360000015</v>
      </c>
      <c r="G394" s="12">
        <v>3638288.2570000049</v>
      </c>
      <c r="H394" s="12">
        <v>3461469.3680000007</v>
      </c>
      <c r="I394" s="12">
        <v>3379632.3059999999</v>
      </c>
      <c r="J394" s="12">
        <v>2654644.1299999994</v>
      </c>
      <c r="K394" s="12">
        <v>2669332.5370000009</v>
      </c>
      <c r="L394" s="12">
        <v>20646801.639000006</v>
      </c>
      <c r="M394" s="12">
        <f t="shared" si="6"/>
        <v>4576815.4649999999</v>
      </c>
      <c r="N394" s="13">
        <v>25227175</v>
      </c>
      <c r="O394" s="14">
        <v>74</v>
      </c>
      <c r="P394" s="14">
        <v>190</v>
      </c>
      <c r="Q394" s="14">
        <v>48</v>
      </c>
      <c r="R394" s="14">
        <v>73</v>
      </c>
      <c r="S394" s="14">
        <v>81</v>
      </c>
      <c r="T394" s="14">
        <v>56</v>
      </c>
      <c r="U394" s="14">
        <v>365</v>
      </c>
      <c r="V394" s="14">
        <v>2608</v>
      </c>
      <c r="W394" s="14">
        <v>59</v>
      </c>
      <c r="X394" s="14">
        <v>813</v>
      </c>
      <c r="Y394" s="14">
        <v>2682</v>
      </c>
      <c r="Z394" s="14">
        <v>3554</v>
      </c>
      <c r="AA394" s="15">
        <v>3.8794580498599366E-5</v>
      </c>
      <c r="AB394" s="16">
        <v>4.996262346101504E-5</v>
      </c>
      <c r="AC394" s="15">
        <v>1.2938267518043047E-5</v>
      </c>
      <c r="AD394" s="15">
        <v>2.0064380511783045E-5</v>
      </c>
      <c r="AE394" s="15">
        <v>2.3400467081643111E-5</v>
      </c>
      <c r="AF394" s="15">
        <v>1.6569849891830215E-5</v>
      </c>
      <c r="AG394" s="15">
        <v>1.3749488900419962E-4</v>
      </c>
      <c r="AH394" s="15">
        <v>9.7702326849507821E-4</v>
      </c>
      <c r="AI394" s="15">
        <v>3.937655885957242E-5</v>
      </c>
      <c r="AJ394" s="15">
        <v>5.8599697114945846E-4</v>
      </c>
      <c r="AK394" s="15">
        <v>1.4087982502995281E-4</v>
      </c>
    </row>
    <row r="395" spans="1:37" x14ac:dyDescent="0.2">
      <c r="A395" s="11" t="s">
        <v>405</v>
      </c>
      <c r="B395" s="11" t="s">
        <v>600</v>
      </c>
      <c r="C395" s="11">
        <v>2014</v>
      </c>
      <c r="D395" s="12">
        <v>1905859.2329999998</v>
      </c>
      <c r="E395" s="12">
        <v>3844021.6559999972</v>
      </c>
      <c r="F395" s="12">
        <v>3743225.2920000004</v>
      </c>
      <c r="G395" s="12">
        <v>3711058.8210000014</v>
      </c>
      <c r="H395" s="12">
        <v>3498691.9659999968</v>
      </c>
      <c r="I395" s="12">
        <v>3394579.001000002</v>
      </c>
      <c r="J395" s="12">
        <v>2744062.2369999997</v>
      </c>
      <c r="K395" s="12">
        <v>2772676.716</v>
      </c>
      <c r="L395" s="12">
        <v>20935638.972999994</v>
      </c>
      <c r="M395" s="12">
        <f t="shared" si="6"/>
        <v>4678535.949</v>
      </c>
      <c r="N395" s="13">
        <v>25607357</v>
      </c>
      <c r="O395" s="14">
        <v>117</v>
      </c>
      <c r="P395" s="14">
        <v>197</v>
      </c>
      <c r="Q395" s="14">
        <v>50</v>
      </c>
      <c r="R395" s="14">
        <v>95</v>
      </c>
      <c r="S395" s="14">
        <v>102</v>
      </c>
      <c r="T395" s="14">
        <v>44</v>
      </c>
      <c r="U395" s="14">
        <v>458</v>
      </c>
      <c r="V395" s="14">
        <v>2552</v>
      </c>
      <c r="W395" s="14">
        <v>38</v>
      </c>
      <c r="X395" s="14">
        <v>946</v>
      </c>
      <c r="Y395" s="14">
        <v>2669</v>
      </c>
      <c r="Z395" s="14">
        <v>3653</v>
      </c>
      <c r="AA395" s="15">
        <v>6.138963359630245E-5</v>
      </c>
      <c r="AB395" s="16">
        <v>5.1248410552659002E-5</v>
      </c>
      <c r="AC395" s="15">
        <v>1.3357464779600553E-5</v>
      </c>
      <c r="AD395" s="15">
        <v>2.5599163091249737E-5</v>
      </c>
      <c r="AE395" s="15">
        <v>2.9153752599893813E-5</v>
      </c>
      <c r="AF395" s="15">
        <v>1.2961842981718243E-5</v>
      </c>
      <c r="AG395" s="15">
        <v>1.6690583537956396E-4</v>
      </c>
      <c r="AH395" s="15">
        <v>9.204102249906873E-4</v>
      </c>
      <c r="AI395" s="15">
        <v>4.5186105913462927E-5</v>
      </c>
      <c r="AJ395" s="15">
        <v>5.7047760861396771E-4</v>
      </c>
      <c r="AK395" s="15">
        <v>1.426543161014235E-4</v>
      </c>
    </row>
    <row r="396" spans="1:37" x14ac:dyDescent="0.2">
      <c r="A396" s="11" t="s">
        <v>406</v>
      </c>
      <c r="B396" s="11" t="s">
        <v>600</v>
      </c>
      <c r="C396" s="11">
        <v>2015</v>
      </c>
      <c r="D396" s="12">
        <v>1871664.6900000006</v>
      </c>
      <c r="E396" s="12">
        <v>3792738.9979999997</v>
      </c>
      <c r="F396" s="12">
        <v>3718779.4029999985</v>
      </c>
      <c r="G396" s="12">
        <v>3690611.0039999983</v>
      </c>
      <c r="H396" s="12">
        <v>3460723.1950000008</v>
      </c>
      <c r="I396" s="12">
        <v>3313122.7770000002</v>
      </c>
      <c r="J396" s="12">
        <v>2754248.7190000005</v>
      </c>
      <c r="K396" s="12">
        <v>2800369.0309999981</v>
      </c>
      <c r="L396" s="12">
        <v>20730224.095999997</v>
      </c>
      <c r="M396" s="12">
        <f t="shared" si="6"/>
        <v>4672033.720999999</v>
      </c>
      <c r="N396" s="13">
        <v>25410595</v>
      </c>
      <c r="O396" s="14">
        <v>104</v>
      </c>
      <c r="P396" s="14">
        <v>164</v>
      </c>
      <c r="Q396" s="14">
        <v>57</v>
      </c>
      <c r="R396" s="14">
        <v>59</v>
      </c>
      <c r="S396" s="14">
        <v>48</v>
      </c>
      <c r="T396" s="14">
        <v>48</v>
      </c>
      <c r="U396" s="14">
        <v>318</v>
      </c>
      <c r="V396" s="14">
        <v>2575</v>
      </c>
      <c r="W396" s="14">
        <v>50</v>
      </c>
      <c r="X396" s="14">
        <v>694</v>
      </c>
      <c r="Y396" s="14">
        <v>2679</v>
      </c>
      <c r="Z396" s="14">
        <v>3423</v>
      </c>
      <c r="AA396" s="15">
        <v>5.5565508371053344E-5</v>
      </c>
      <c r="AB396" s="16">
        <v>4.3240518286779304E-5</v>
      </c>
      <c r="AC396" s="15">
        <v>1.5327609901791215E-5</v>
      </c>
      <c r="AD396" s="15">
        <v>1.5986512785025019E-5</v>
      </c>
      <c r="AE396" s="15">
        <v>1.3869933333399694E-5</v>
      </c>
      <c r="AF396" s="15">
        <v>1.4487842205311668E-5</v>
      </c>
      <c r="AG396" s="15">
        <v>1.1545798235515125E-4</v>
      </c>
      <c r="AH396" s="15">
        <v>9.1952166714273371E-4</v>
      </c>
      <c r="AI396" s="15">
        <v>3.3477689232211958E-5</v>
      </c>
      <c r="AJ396" s="15">
        <v>5.7341195718651377E-4</v>
      </c>
      <c r="AK396" s="15">
        <v>1.3470758949170612E-4</v>
      </c>
    </row>
    <row r="397" spans="1:37" x14ac:dyDescent="0.2">
      <c r="A397" s="11" t="s">
        <v>407</v>
      </c>
      <c r="B397" s="11" t="s">
        <v>600</v>
      </c>
      <c r="C397" s="11">
        <v>2016</v>
      </c>
      <c r="D397" s="12">
        <v>1903789.1780000005</v>
      </c>
      <c r="E397" s="12">
        <v>3867430.8269999991</v>
      </c>
      <c r="F397" s="12">
        <v>3773709.6020000023</v>
      </c>
      <c r="G397" s="12">
        <v>3792066.2090000007</v>
      </c>
      <c r="H397" s="12">
        <v>3531560.3769999999</v>
      </c>
      <c r="I397" s="12">
        <v>3351503.5450000009</v>
      </c>
      <c r="J397" s="12">
        <v>2849225.7139999983</v>
      </c>
      <c r="K397" s="12">
        <v>2960325.4289999995</v>
      </c>
      <c r="L397" s="12">
        <v>21165496.274</v>
      </c>
      <c r="M397" s="12">
        <f t="shared" si="6"/>
        <v>4864114.6069999998</v>
      </c>
      <c r="N397" s="13">
        <v>26031252</v>
      </c>
      <c r="O397" s="14">
        <v>128</v>
      </c>
      <c r="P397" s="14">
        <v>108</v>
      </c>
      <c r="Q397" s="14">
        <v>44</v>
      </c>
      <c r="R397" s="14">
        <v>55</v>
      </c>
      <c r="S397" s="14">
        <v>73</v>
      </c>
      <c r="T397" s="14">
        <v>70</v>
      </c>
      <c r="U397" s="14">
        <v>320</v>
      </c>
      <c r="V397" s="14">
        <v>2260</v>
      </c>
      <c r="W397" s="14">
        <v>53</v>
      </c>
      <c r="X397" s="14">
        <v>670</v>
      </c>
      <c r="Y397" s="14">
        <v>2388</v>
      </c>
      <c r="Z397" s="14">
        <v>3111</v>
      </c>
      <c r="AA397" s="15">
        <v>6.7234335334581867E-5</v>
      </c>
      <c r="AB397" s="16">
        <v>2.7925515628104089E-5</v>
      </c>
      <c r="AC397" s="15">
        <v>1.1659614713511804E-5</v>
      </c>
      <c r="AD397" s="15">
        <v>1.4503966167432492E-5</v>
      </c>
      <c r="AE397" s="15">
        <v>2.0670749529139371E-5</v>
      </c>
      <c r="AF397" s="15">
        <v>2.0886148279458251E-5</v>
      </c>
      <c r="AG397" s="15">
        <v>1.1231121438629561E-4</v>
      </c>
      <c r="AH397" s="15">
        <v>7.6342958036320686E-4</v>
      </c>
      <c r="AI397" s="15">
        <v>3.165529365938079E-5</v>
      </c>
      <c r="AJ397" s="15">
        <v>4.9094237963953472E-4</v>
      </c>
      <c r="AK397" s="15">
        <v>1.1951019489957686E-4</v>
      </c>
    </row>
    <row r="398" spans="1:37" x14ac:dyDescent="0.2">
      <c r="A398" s="11" t="s">
        <v>408</v>
      </c>
      <c r="B398" s="11" t="s">
        <v>600</v>
      </c>
      <c r="C398" s="11">
        <v>2017</v>
      </c>
      <c r="D398" s="12">
        <v>1909516</v>
      </c>
      <c r="E398" s="12">
        <v>3894976</v>
      </c>
      <c r="F398" s="12">
        <v>3799181</v>
      </c>
      <c r="G398" s="12">
        <v>3872245</v>
      </c>
      <c r="H398" s="12">
        <v>3586498</v>
      </c>
      <c r="I398" s="12">
        <v>3381570</v>
      </c>
      <c r="J398" s="12">
        <v>2929188</v>
      </c>
      <c r="K398" s="12">
        <v>3085403</v>
      </c>
      <c r="L398" s="12">
        <v>21463658</v>
      </c>
      <c r="M398" s="12">
        <f t="shared" si="6"/>
        <v>4994919</v>
      </c>
      <c r="N398" s="13">
        <v>26458577</v>
      </c>
      <c r="O398" s="14">
        <v>84</v>
      </c>
      <c r="P398" s="14">
        <v>160</v>
      </c>
      <c r="Q398" s="14">
        <v>45</v>
      </c>
      <c r="R398" s="14">
        <v>52</v>
      </c>
      <c r="S398" s="14">
        <v>73</v>
      </c>
      <c r="T398" s="14">
        <v>67</v>
      </c>
      <c r="U398" s="14">
        <v>326</v>
      </c>
      <c r="V398" s="14">
        <v>2290</v>
      </c>
      <c r="W398" s="14">
        <v>50</v>
      </c>
      <c r="X398" s="14">
        <v>723</v>
      </c>
      <c r="Y398" s="14">
        <v>2374</v>
      </c>
      <c r="Z398" s="14">
        <v>3147</v>
      </c>
      <c r="AA398" s="15">
        <v>4.3990204847720577E-5</v>
      </c>
      <c r="AB398" s="16">
        <v>4.1078558635534596E-5</v>
      </c>
      <c r="AC398" s="15">
        <v>1.1844658098679689E-5</v>
      </c>
      <c r="AD398" s="15">
        <v>1.342890235509375E-5</v>
      </c>
      <c r="AE398" s="15">
        <v>2.0354117024462303E-5</v>
      </c>
      <c r="AF398" s="15">
        <v>1.9813281996232519E-5</v>
      </c>
      <c r="AG398" s="15">
        <v>1.1129364178741685E-4</v>
      </c>
      <c r="AH398" s="15">
        <v>7.4220450294499619E-4</v>
      </c>
      <c r="AI398" s="15">
        <v>3.3684845332515085E-5</v>
      </c>
      <c r="AJ398" s="15">
        <v>4.7528298256688446E-4</v>
      </c>
      <c r="AK398" s="15">
        <v>1.189406369057565E-4</v>
      </c>
    </row>
    <row r="399" spans="1:37" x14ac:dyDescent="0.2">
      <c r="A399" s="11" t="s">
        <v>409</v>
      </c>
      <c r="B399" s="11" t="s">
        <v>601</v>
      </c>
      <c r="C399" s="11">
        <v>2009</v>
      </c>
      <c r="D399" s="12">
        <v>258158.67400000003</v>
      </c>
      <c r="E399" s="12">
        <v>438616.08299999993</v>
      </c>
      <c r="F399" s="12">
        <v>463179.386</v>
      </c>
      <c r="G399" s="12">
        <v>413122.76900000003</v>
      </c>
      <c r="H399" s="12">
        <v>318041.86699999997</v>
      </c>
      <c r="I399" s="12">
        <v>299989.28500000003</v>
      </c>
      <c r="J399" s="12">
        <v>211216.62999999998</v>
      </c>
      <c r="K399" s="12">
        <v>231879.217</v>
      </c>
      <c r="L399" s="12">
        <v>2144166.02</v>
      </c>
      <c r="M399" s="12">
        <f t="shared" si="6"/>
        <v>490037.89100000006</v>
      </c>
      <c r="N399" s="13">
        <v>2632280</v>
      </c>
      <c r="O399" s="14">
        <v>111</v>
      </c>
      <c r="P399" s="14">
        <v>54</v>
      </c>
      <c r="Q399" s="14">
        <v>48</v>
      </c>
      <c r="R399" s="14">
        <v>45</v>
      </c>
      <c r="S399" s="14">
        <v>47</v>
      </c>
      <c r="T399" s="14">
        <v>61</v>
      </c>
      <c r="U399" s="14">
        <v>52</v>
      </c>
      <c r="V399" s="14">
        <v>238</v>
      </c>
      <c r="W399" s="14">
        <v>75</v>
      </c>
      <c r="X399" s="14">
        <v>307</v>
      </c>
      <c r="Y399" s="14">
        <v>349</v>
      </c>
      <c r="Z399" s="14">
        <v>731</v>
      </c>
      <c r="AA399" s="15">
        <v>4.2996812107889889E-4</v>
      </c>
      <c r="AB399" s="16">
        <v>1.2311450056882664E-4</v>
      </c>
      <c r="AC399" s="15">
        <v>1.0363155496734477E-4</v>
      </c>
      <c r="AD399" s="15">
        <v>1.0892645812993182E-4</v>
      </c>
      <c r="AE399" s="15">
        <v>1.4777928592652867E-4</v>
      </c>
      <c r="AF399" s="15">
        <v>2.0334059598161978E-4</v>
      </c>
      <c r="AG399" s="15">
        <v>2.4619273586554244E-4</v>
      </c>
      <c r="AH399" s="15">
        <v>1.0263964277574735E-3</v>
      </c>
      <c r="AI399" s="15">
        <v>1.4317921146796272E-4</v>
      </c>
      <c r="AJ399" s="15">
        <v>7.1218982533740433E-4</v>
      </c>
      <c r="AK399" s="15">
        <v>2.7770601911650738E-4</v>
      </c>
    </row>
    <row r="400" spans="1:37" x14ac:dyDescent="0.2">
      <c r="A400" s="11" t="s">
        <v>410</v>
      </c>
      <c r="B400" s="11" t="s">
        <v>601</v>
      </c>
      <c r="C400" s="11">
        <v>2010</v>
      </c>
      <c r="D400" s="12">
        <v>255182.77700000006</v>
      </c>
      <c r="E400" s="12">
        <v>450918.78999999992</v>
      </c>
      <c r="F400" s="12">
        <v>447749.777</v>
      </c>
      <c r="G400" s="12">
        <v>424964.45200000005</v>
      </c>
      <c r="H400" s="12">
        <v>319127.98700000002</v>
      </c>
      <c r="I400" s="12">
        <v>300519.783</v>
      </c>
      <c r="J400" s="12">
        <v>222582.01699999996</v>
      </c>
      <c r="K400" s="12">
        <v>235119.82700000002</v>
      </c>
      <c r="L400" s="12">
        <v>2165862.8059999999</v>
      </c>
      <c r="M400" s="12">
        <f t="shared" si="6"/>
        <v>490302.60400000005</v>
      </c>
      <c r="N400" s="13">
        <v>2655575</v>
      </c>
      <c r="O400" s="14">
        <v>83</v>
      </c>
      <c r="P400" s="14">
        <v>78</v>
      </c>
      <c r="Q400" s="14">
        <v>59</v>
      </c>
      <c r="R400" s="14">
        <v>57</v>
      </c>
      <c r="S400" s="14">
        <v>51</v>
      </c>
      <c r="T400" s="14">
        <v>33</v>
      </c>
      <c r="U400" s="14">
        <v>56</v>
      </c>
      <c r="V400" s="14">
        <v>284</v>
      </c>
      <c r="W400" s="14">
        <v>61</v>
      </c>
      <c r="X400" s="14">
        <v>334</v>
      </c>
      <c r="Y400" s="14">
        <v>367</v>
      </c>
      <c r="Z400" s="14">
        <v>762</v>
      </c>
      <c r="AA400" s="15">
        <v>3.252570607459138E-4</v>
      </c>
      <c r="AB400" s="16">
        <v>1.729801501507622E-4</v>
      </c>
      <c r="AC400" s="15">
        <v>1.317700265431958E-4</v>
      </c>
      <c r="AD400" s="15">
        <v>1.3412886591276579E-4</v>
      </c>
      <c r="AE400" s="15">
        <v>1.5981049007776304E-4</v>
      </c>
      <c r="AF400" s="15">
        <v>1.0980974254197435E-4</v>
      </c>
      <c r="AG400" s="15">
        <v>2.5159265224917072E-4</v>
      </c>
      <c r="AH400" s="15">
        <v>1.207894730204952E-3</v>
      </c>
      <c r="AI400" s="15">
        <v>1.542110604026874E-4</v>
      </c>
      <c r="AJ400" s="15">
        <v>7.4851733808046421E-4</v>
      </c>
      <c r="AK400" s="15">
        <v>2.869435056437871E-4</v>
      </c>
    </row>
    <row r="401" spans="1:37" x14ac:dyDescent="0.2">
      <c r="A401" s="11" t="s">
        <v>411</v>
      </c>
      <c r="B401" s="11" t="s">
        <v>601</v>
      </c>
      <c r="C401" s="11">
        <v>2011</v>
      </c>
      <c r="D401" s="12">
        <v>249335.91699999999</v>
      </c>
      <c r="E401" s="12">
        <v>446797.87199999997</v>
      </c>
      <c r="F401" s="12">
        <v>438909.53700000007</v>
      </c>
      <c r="G401" s="12">
        <v>422653.603</v>
      </c>
      <c r="H401" s="12">
        <v>317175.48499999999</v>
      </c>
      <c r="I401" s="12">
        <v>295314.81200000003</v>
      </c>
      <c r="J401" s="12">
        <v>226046.921</v>
      </c>
      <c r="K401" s="12">
        <v>239460.573</v>
      </c>
      <c r="L401" s="12">
        <v>2146898.23</v>
      </c>
      <c r="M401" s="12">
        <f t="shared" si="6"/>
        <v>488796.49</v>
      </c>
      <c r="N401" s="13">
        <v>2633633</v>
      </c>
      <c r="O401" s="14">
        <v>105</v>
      </c>
      <c r="P401" s="14">
        <v>49</v>
      </c>
      <c r="Q401" s="14">
        <v>49</v>
      </c>
      <c r="R401" s="14">
        <v>59</v>
      </c>
      <c r="S401" s="14">
        <v>61</v>
      </c>
      <c r="T401" s="14">
        <v>59</v>
      </c>
      <c r="U401" s="14">
        <v>55</v>
      </c>
      <c r="V401" s="14">
        <v>257</v>
      </c>
      <c r="W401" s="14">
        <v>64</v>
      </c>
      <c r="X401" s="14">
        <v>332</v>
      </c>
      <c r="Y401" s="14">
        <v>362</v>
      </c>
      <c r="Z401" s="14">
        <v>758</v>
      </c>
      <c r="AA401" s="15">
        <v>4.211186308950427E-4</v>
      </c>
      <c r="AB401" s="16">
        <v>1.0966927792350811E-4</v>
      </c>
      <c r="AC401" s="15">
        <v>1.1164031735314057E-4</v>
      </c>
      <c r="AD401" s="15">
        <v>1.3959421990305379E-4</v>
      </c>
      <c r="AE401" s="15">
        <v>1.9232255607648871E-4</v>
      </c>
      <c r="AF401" s="15">
        <v>1.9978679565859362E-4</v>
      </c>
      <c r="AG401" s="15">
        <v>2.4331231656103824E-4</v>
      </c>
      <c r="AH401" s="15">
        <v>1.0732455734999014E-3</v>
      </c>
      <c r="AI401" s="15">
        <v>1.5464170371969611E-4</v>
      </c>
      <c r="AJ401" s="15">
        <v>7.4059451613492562E-4</v>
      </c>
      <c r="AK401" s="15">
        <v>2.8781534860779765E-4</v>
      </c>
    </row>
    <row r="402" spans="1:37" x14ac:dyDescent="0.2">
      <c r="A402" s="11" t="s">
        <v>412</v>
      </c>
      <c r="B402" s="11" t="s">
        <v>601</v>
      </c>
      <c r="C402" s="11">
        <v>2012</v>
      </c>
      <c r="D402" s="12">
        <v>258676.18900000001</v>
      </c>
      <c r="E402" s="12">
        <v>472913.745</v>
      </c>
      <c r="F402" s="12">
        <v>448317.48599999998</v>
      </c>
      <c r="G402" s="12">
        <v>439177.80099999992</v>
      </c>
      <c r="H402" s="12">
        <v>333393.71299999999</v>
      </c>
      <c r="I402" s="12">
        <v>303323.64299999998</v>
      </c>
      <c r="J402" s="12">
        <v>238805.54800000001</v>
      </c>
      <c r="K402" s="12">
        <v>249139.22500000003</v>
      </c>
      <c r="L402" s="12">
        <v>2235931.9359999998</v>
      </c>
      <c r="M402" s="12">
        <f t="shared" si="6"/>
        <v>507815.41400000005</v>
      </c>
      <c r="N402" s="13">
        <v>2745765</v>
      </c>
      <c r="O402" s="14">
        <v>93</v>
      </c>
      <c r="P402" s="14">
        <v>64</v>
      </c>
      <c r="Q402" s="14">
        <v>47</v>
      </c>
      <c r="R402" s="14">
        <v>68</v>
      </c>
      <c r="S402" s="14">
        <v>57</v>
      </c>
      <c r="T402" s="14">
        <v>61</v>
      </c>
      <c r="U402" s="14">
        <v>53</v>
      </c>
      <c r="V402" s="14">
        <v>281</v>
      </c>
      <c r="W402" s="14">
        <v>48</v>
      </c>
      <c r="X402" s="14">
        <v>350</v>
      </c>
      <c r="Y402" s="14">
        <v>374</v>
      </c>
      <c r="Z402" s="14">
        <v>772</v>
      </c>
      <c r="AA402" s="15">
        <v>3.5952284730775893E-4</v>
      </c>
      <c r="AB402" s="16">
        <v>1.3533123254854857E-4</v>
      </c>
      <c r="AC402" s="15">
        <v>1.0483641942977884E-4</v>
      </c>
      <c r="AD402" s="15">
        <v>1.5483478410148514E-4</v>
      </c>
      <c r="AE402" s="15">
        <v>1.7096903084072254E-4</v>
      </c>
      <c r="AF402" s="15">
        <v>2.011053256405733E-4</v>
      </c>
      <c r="AG402" s="15">
        <v>2.2193789233070915E-4</v>
      </c>
      <c r="AH402" s="15">
        <v>1.1278834153875207E-3</v>
      </c>
      <c r="AI402" s="15">
        <v>1.5653428190937565E-4</v>
      </c>
      <c r="AJ402" s="15">
        <v>7.3648808147442322E-4</v>
      </c>
      <c r="AK402" s="15">
        <v>2.8116025952694423E-4</v>
      </c>
    </row>
    <row r="403" spans="1:37" x14ac:dyDescent="0.2">
      <c r="A403" s="11" t="s">
        <v>413</v>
      </c>
      <c r="B403" s="11" t="s">
        <v>601</v>
      </c>
      <c r="C403" s="11">
        <v>2013</v>
      </c>
      <c r="D403" s="12">
        <v>247692.30000000002</v>
      </c>
      <c r="E403" s="12">
        <v>468065.35800000001</v>
      </c>
      <c r="F403" s="12">
        <v>432303.446</v>
      </c>
      <c r="G403" s="12">
        <v>429738.97000000009</v>
      </c>
      <c r="H403" s="12">
        <v>342623.299</v>
      </c>
      <c r="I403" s="12">
        <v>305128.36699999997</v>
      </c>
      <c r="J403" s="12">
        <v>253351.02299999999</v>
      </c>
      <c r="K403" s="12">
        <v>269731.99099999998</v>
      </c>
      <c r="L403" s="12">
        <v>2231210.4630000005</v>
      </c>
      <c r="M403" s="12">
        <f t="shared" si="6"/>
        <v>517424.29099999997</v>
      </c>
      <c r="N403" s="13">
        <v>2748392</v>
      </c>
      <c r="O403" s="14">
        <v>93</v>
      </c>
      <c r="P403" s="14">
        <v>62</v>
      </c>
      <c r="Q403" s="14">
        <v>33</v>
      </c>
      <c r="R403" s="14">
        <v>74</v>
      </c>
      <c r="S403" s="14">
        <v>65</v>
      </c>
      <c r="T403" s="14">
        <v>56</v>
      </c>
      <c r="U403" s="14">
        <v>60</v>
      </c>
      <c r="V403" s="14">
        <v>356</v>
      </c>
      <c r="W403" s="14">
        <v>53</v>
      </c>
      <c r="X403" s="14">
        <v>350</v>
      </c>
      <c r="Y403" s="14">
        <v>449</v>
      </c>
      <c r="Z403" s="14">
        <v>852</v>
      </c>
      <c r="AA403" s="15">
        <v>3.754658501697469E-4</v>
      </c>
      <c r="AB403" s="16">
        <v>1.3246013391146968E-4</v>
      </c>
      <c r="AC403" s="15">
        <v>7.6335269370024868E-5</v>
      </c>
      <c r="AD403" s="15">
        <v>1.7219755518099738E-4</v>
      </c>
      <c r="AE403" s="15">
        <v>1.8971272587040263E-4</v>
      </c>
      <c r="AF403" s="15">
        <v>1.8352931440163348E-4</v>
      </c>
      <c r="AG403" s="15">
        <v>2.3682556829462655E-4</v>
      </c>
      <c r="AH403" s="15">
        <v>1.3198286146191686E-3</v>
      </c>
      <c r="AI403" s="15">
        <v>1.56865524702409E-4</v>
      </c>
      <c r="AJ403" s="15">
        <v>8.6775980140445328E-4</v>
      </c>
      <c r="AK403" s="15">
        <v>3.0999944694934346E-4</v>
      </c>
    </row>
    <row r="404" spans="1:37" x14ac:dyDescent="0.2">
      <c r="A404" s="11" t="s">
        <v>414</v>
      </c>
      <c r="B404" s="11" t="s">
        <v>601</v>
      </c>
      <c r="C404" s="11">
        <v>2014</v>
      </c>
      <c r="D404" s="12">
        <v>248174.64800000004</v>
      </c>
      <c r="E404" s="12">
        <v>478985.09800000011</v>
      </c>
      <c r="F404" s="12">
        <v>442986.46499999997</v>
      </c>
      <c r="G404" s="12">
        <v>430404.85199999984</v>
      </c>
      <c r="H404" s="12">
        <v>350760.66299999994</v>
      </c>
      <c r="I404" s="12">
        <v>299554.223</v>
      </c>
      <c r="J404" s="12">
        <v>253898.43000000002</v>
      </c>
      <c r="K404" s="12">
        <v>266879.56599999999</v>
      </c>
      <c r="L404" s="12">
        <v>2256589.7310000001</v>
      </c>
      <c r="M404" s="12">
        <f t="shared" si="6"/>
        <v>515054.21400000004</v>
      </c>
      <c r="N404" s="13">
        <v>2773794</v>
      </c>
      <c r="O404" s="14">
        <v>105</v>
      </c>
      <c r="P404" s="14">
        <v>39</v>
      </c>
      <c r="Q404" s="14">
        <v>68</v>
      </c>
      <c r="R404" s="14">
        <v>68</v>
      </c>
      <c r="S404" s="14">
        <v>56</v>
      </c>
      <c r="T404" s="14">
        <v>41</v>
      </c>
      <c r="U404" s="14">
        <v>56</v>
      </c>
      <c r="V404" s="14">
        <v>278</v>
      </c>
      <c r="W404" s="14">
        <v>58</v>
      </c>
      <c r="X404" s="14">
        <v>328</v>
      </c>
      <c r="Y404" s="14">
        <v>383</v>
      </c>
      <c r="Z404" s="14">
        <v>769</v>
      </c>
      <c r="AA404" s="15">
        <v>4.2308914647881348E-4</v>
      </c>
      <c r="AB404" s="16">
        <v>8.1422157313127918E-5</v>
      </c>
      <c r="AC404" s="15">
        <v>1.5350356133341458E-4</v>
      </c>
      <c r="AD404" s="15">
        <v>1.5799078398865267E-4</v>
      </c>
      <c r="AE404" s="15">
        <v>1.5965302243712548E-4</v>
      </c>
      <c r="AF404" s="15">
        <v>1.368700450602561E-4</v>
      </c>
      <c r="AG404" s="15">
        <v>2.205606391500727E-4</v>
      </c>
      <c r="AH404" s="15">
        <v>1.0416683606267556E-3</v>
      </c>
      <c r="AI404" s="15">
        <v>1.4535207507775368E-4</v>
      </c>
      <c r="AJ404" s="15">
        <v>7.4361104052630847E-4</v>
      </c>
      <c r="AK404" s="15">
        <v>2.7723760308083441E-4</v>
      </c>
    </row>
    <row r="405" spans="1:37" x14ac:dyDescent="0.2">
      <c r="A405" s="11" t="s">
        <v>415</v>
      </c>
      <c r="B405" s="11" t="s">
        <v>601</v>
      </c>
      <c r="C405" s="11">
        <v>2015</v>
      </c>
      <c r="D405" s="12">
        <v>248849.96399999995</v>
      </c>
      <c r="E405" s="12">
        <v>487838.15700000001</v>
      </c>
      <c r="F405" s="12">
        <v>456890.3839999999</v>
      </c>
      <c r="G405" s="12">
        <v>432692.12200000003</v>
      </c>
      <c r="H405" s="12">
        <v>363872.77399999998</v>
      </c>
      <c r="I405" s="12">
        <v>300204.391</v>
      </c>
      <c r="J405" s="12">
        <v>264351.53499999992</v>
      </c>
      <c r="K405" s="12">
        <v>278662.46000000008</v>
      </c>
      <c r="L405" s="12">
        <v>2305849.3629999999</v>
      </c>
      <c r="M405" s="12">
        <f t="shared" si="6"/>
        <v>527512.424</v>
      </c>
      <c r="N405" s="13">
        <v>2832328</v>
      </c>
      <c r="O405" s="14">
        <v>130</v>
      </c>
      <c r="P405" s="14">
        <v>53</v>
      </c>
      <c r="Q405" s="14">
        <v>49</v>
      </c>
      <c r="R405" s="14">
        <v>53</v>
      </c>
      <c r="S405" s="14">
        <v>64</v>
      </c>
      <c r="T405" s="14">
        <v>61</v>
      </c>
      <c r="U405" s="14">
        <v>54</v>
      </c>
      <c r="V405" s="14">
        <v>289</v>
      </c>
      <c r="W405" s="14">
        <v>43</v>
      </c>
      <c r="X405" s="14">
        <v>334</v>
      </c>
      <c r="Y405" s="14">
        <v>419</v>
      </c>
      <c r="Z405" s="14">
        <v>796</v>
      </c>
      <c r="AA405" s="15">
        <v>5.2240312962231338E-4</v>
      </c>
      <c r="AB405" s="16">
        <v>1.086425882016441E-4</v>
      </c>
      <c r="AC405" s="15">
        <v>1.0724673076069819E-4</v>
      </c>
      <c r="AD405" s="15">
        <v>1.2248894145569861E-4</v>
      </c>
      <c r="AE405" s="15">
        <v>1.7588565172507246E-4</v>
      </c>
      <c r="AF405" s="15">
        <v>2.0319489597339034E-4</v>
      </c>
      <c r="AG405" s="15">
        <v>2.0427344974562005E-4</v>
      </c>
      <c r="AH405" s="15">
        <v>1.0370969954115812E-3</v>
      </c>
      <c r="AI405" s="15">
        <v>1.4484901111035846E-4</v>
      </c>
      <c r="AJ405" s="15">
        <v>7.9429408851231149E-4</v>
      </c>
      <c r="AK405" s="15">
        <v>2.8104089639335557E-4</v>
      </c>
    </row>
    <row r="406" spans="1:37" x14ac:dyDescent="0.2">
      <c r="A406" s="11" t="s">
        <v>416</v>
      </c>
      <c r="B406" s="11" t="s">
        <v>601</v>
      </c>
      <c r="C406" s="11">
        <v>2016</v>
      </c>
      <c r="D406" s="12">
        <v>247109.09099999999</v>
      </c>
      <c r="E406" s="12">
        <v>494173.74599999998</v>
      </c>
      <c r="F406" s="12">
        <v>464205.64800000004</v>
      </c>
      <c r="G406" s="12">
        <v>432217.13099999994</v>
      </c>
      <c r="H406" s="12">
        <v>376244.478</v>
      </c>
      <c r="I406" s="12">
        <v>300822.37200000003</v>
      </c>
      <c r="J406" s="12">
        <v>271330.05500000005</v>
      </c>
      <c r="K406" s="12">
        <v>290351.79400000005</v>
      </c>
      <c r="L406" s="12">
        <v>2338993.4300000002</v>
      </c>
      <c r="M406" s="12">
        <f t="shared" si="6"/>
        <v>537460.88500000001</v>
      </c>
      <c r="N406" s="13">
        <v>2875876</v>
      </c>
      <c r="O406" s="14">
        <v>107</v>
      </c>
      <c r="P406" s="14">
        <v>48</v>
      </c>
      <c r="Q406" s="14">
        <v>61</v>
      </c>
      <c r="R406" s="14">
        <v>68</v>
      </c>
      <c r="S406" s="14">
        <v>66</v>
      </c>
      <c r="T406" s="14">
        <v>56</v>
      </c>
      <c r="U406" s="14">
        <v>60</v>
      </c>
      <c r="V406" s="14">
        <v>272</v>
      </c>
      <c r="W406" s="14">
        <v>51</v>
      </c>
      <c r="X406" s="14">
        <v>359</v>
      </c>
      <c r="Y406" s="14">
        <v>379</v>
      </c>
      <c r="Z406" s="14">
        <v>789</v>
      </c>
      <c r="AA406" s="15">
        <v>4.3300713691670699E-4</v>
      </c>
      <c r="AB406" s="16">
        <v>9.7131829419363773E-5</v>
      </c>
      <c r="AC406" s="15">
        <v>1.3140727663011974E-4</v>
      </c>
      <c r="AD406" s="15">
        <v>1.5732833134742179E-4</v>
      </c>
      <c r="AE406" s="15">
        <v>1.7541785689675955E-4</v>
      </c>
      <c r="AF406" s="15">
        <v>1.8615636738613308E-4</v>
      </c>
      <c r="AG406" s="15">
        <v>2.2113289292629226E-4</v>
      </c>
      <c r="AH406" s="15">
        <v>9.3679462507471173E-4</v>
      </c>
      <c r="AI406" s="15">
        <v>1.5348482616302174E-4</v>
      </c>
      <c r="AJ406" s="15">
        <v>7.0516759559163084E-4</v>
      </c>
      <c r="AK406" s="15">
        <v>2.7435118899424039E-4</v>
      </c>
    </row>
    <row r="407" spans="1:37" x14ac:dyDescent="0.2">
      <c r="A407" s="11" t="s">
        <v>417</v>
      </c>
      <c r="B407" s="11" t="s">
        <v>601</v>
      </c>
      <c r="C407" s="11">
        <v>2017</v>
      </c>
      <c r="D407" s="12">
        <v>242911</v>
      </c>
      <c r="E407" s="12">
        <v>488497</v>
      </c>
      <c r="F407" s="12">
        <v>465778</v>
      </c>
      <c r="G407" s="12">
        <v>430138</v>
      </c>
      <c r="H407" s="12">
        <v>382088</v>
      </c>
      <c r="I407" s="12">
        <v>298078</v>
      </c>
      <c r="J407" s="12">
        <v>274231</v>
      </c>
      <c r="K407" s="12">
        <v>302014</v>
      </c>
      <c r="L407" s="12">
        <v>2338810</v>
      </c>
      <c r="M407" s="12">
        <f t="shared" si="6"/>
        <v>544925</v>
      </c>
      <c r="N407" s="13">
        <v>2883735</v>
      </c>
      <c r="O407" s="14">
        <v>114</v>
      </c>
      <c r="P407" s="14">
        <v>53</v>
      </c>
      <c r="Q407" s="14">
        <v>50</v>
      </c>
      <c r="R407" s="14">
        <v>66</v>
      </c>
      <c r="S407" s="14">
        <v>50</v>
      </c>
      <c r="T407" s="14">
        <v>55</v>
      </c>
      <c r="U407" s="14">
        <v>48</v>
      </c>
      <c r="V407" s="14">
        <v>215</v>
      </c>
      <c r="W407" s="14">
        <v>33</v>
      </c>
      <c r="X407" s="14">
        <v>322</v>
      </c>
      <c r="Y407" s="14">
        <v>329</v>
      </c>
      <c r="Z407" s="14">
        <v>684</v>
      </c>
      <c r="AA407" s="15">
        <v>4.6930768882430193E-4</v>
      </c>
      <c r="AB407" s="16">
        <v>1.0849606036475147E-4</v>
      </c>
      <c r="AC407" s="15">
        <v>1.0734727702897088E-4</v>
      </c>
      <c r="AD407" s="15">
        <v>1.5343912883772186E-4</v>
      </c>
      <c r="AE407" s="15">
        <v>1.3085990661837064E-4</v>
      </c>
      <c r="AF407" s="15">
        <v>1.8451546239574876E-4</v>
      </c>
      <c r="AG407" s="15">
        <v>1.7503491581914517E-4</v>
      </c>
      <c r="AH407" s="15">
        <v>7.1188752839272348E-4</v>
      </c>
      <c r="AI407" s="15">
        <v>1.3767685275845409E-4</v>
      </c>
      <c r="AJ407" s="15">
        <v>6.0375281001972744E-4</v>
      </c>
      <c r="AK407" s="15">
        <v>2.3719239111776914E-4</v>
      </c>
    </row>
    <row r="408" spans="1:37" x14ac:dyDescent="0.2">
      <c r="A408" s="11" t="s">
        <v>418</v>
      </c>
      <c r="B408" s="11" t="s">
        <v>602</v>
      </c>
      <c r="C408" s="11">
        <v>2009</v>
      </c>
      <c r="D408" s="12">
        <v>32510.932000000001</v>
      </c>
      <c r="E408" s="12">
        <v>72258.352000000014</v>
      </c>
      <c r="F408" s="12">
        <v>94733.088999999993</v>
      </c>
      <c r="G408" s="12">
        <v>67506.609000000011</v>
      </c>
      <c r="H408" s="12">
        <v>85457.424000000014</v>
      </c>
      <c r="I408" s="12">
        <v>102428.065</v>
      </c>
      <c r="J408" s="12">
        <v>80435.02900000001</v>
      </c>
      <c r="K408" s="12">
        <v>85495.759000000005</v>
      </c>
      <c r="L408" s="12">
        <v>502818.56799999997</v>
      </c>
      <c r="M408" s="12">
        <f t="shared" si="6"/>
        <v>118006.69100000001</v>
      </c>
      <c r="N408" s="13">
        <v>620414</v>
      </c>
      <c r="O408" s="14">
        <v>103</v>
      </c>
      <c r="P408" s="14">
        <v>49</v>
      </c>
      <c r="Q408" s="14">
        <v>52</v>
      </c>
      <c r="R408" s="14">
        <v>47</v>
      </c>
      <c r="S408" s="14">
        <v>60</v>
      </c>
      <c r="T408" s="14">
        <v>44</v>
      </c>
      <c r="U408" s="14">
        <v>60</v>
      </c>
      <c r="V408" s="14">
        <v>170</v>
      </c>
      <c r="W408" s="14">
        <v>64</v>
      </c>
      <c r="X408" s="14">
        <v>312</v>
      </c>
      <c r="Y408" s="14">
        <v>273</v>
      </c>
      <c r="Z408" s="14">
        <v>649</v>
      </c>
      <c r="AA408" s="15">
        <v>3.1681650959744863E-3</v>
      </c>
      <c r="AB408" s="16">
        <v>6.7812230204198384E-4</v>
      </c>
      <c r="AC408" s="15">
        <v>5.4891063459357908E-4</v>
      </c>
      <c r="AD408" s="15">
        <v>6.9622812782671386E-4</v>
      </c>
      <c r="AE408" s="15">
        <v>7.0210400912622869E-4</v>
      </c>
      <c r="AF408" s="15">
        <v>4.2956976684075792E-4</v>
      </c>
      <c r="AG408" s="15">
        <v>7.459436609390666E-4</v>
      </c>
      <c r="AH408" s="15">
        <v>1.9884027229935463E-3</v>
      </c>
      <c r="AI408" s="15">
        <v>6.2050214502022932E-4</v>
      </c>
      <c r="AJ408" s="15">
        <v>2.3134281428160712E-3</v>
      </c>
      <c r="AK408" s="15">
        <v>1.0460756849458588E-3</v>
      </c>
    </row>
    <row r="409" spans="1:37" x14ac:dyDescent="0.2">
      <c r="A409" s="11" t="s">
        <v>419</v>
      </c>
      <c r="B409" s="11" t="s">
        <v>602</v>
      </c>
      <c r="C409" s="11">
        <v>2010</v>
      </c>
      <c r="D409" s="12">
        <v>29364.756000000001</v>
      </c>
      <c r="E409" s="12">
        <v>67666.705000000002</v>
      </c>
      <c r="F409" s="12">
        <v>84956.448999999993</v>
      </c>
      <c r="G409" s="12">
        <v>62465.757000000005</v>
      </c>
      <c r="H409" s="12">
        <v>76908.089999999982</v>
      </c>
      <c r="I409" s="12">
        <v>94816.569000000003</v>
      </c>
      <c r="J409" s="12">
        <v>77049.417000000001</v>
      </c>
      <c r="K409" s="12">
        <v>80000.305999999997</v>
      </c>
      <c r="L409" s="12">
        <v>463862.98700000002</v>
      </c>
      <c r="M409" s="12">
        <f t="shared" si="6"/>
        <v>109365.06200000001</v>
      </c>
      <c r="N409" s="13">
        <v>572962</v>
      </c>
      <c r="O409" s="14">
        <v>116</v>
      </c>
      <c r="P409" s="14">
        <v>61</v>
      </c>
      <c r="Q409" s="14">
        <v>49</v>
      </c>
      <c r="R409" s="14">
        <v>60</v>
      </c>
      <c r="S409" s="14">
        <v>71</v>
      </c>
      <c r="T409" s="14">
        <v>63</v>
      </c>
      <c r="U409" s="14">
        <v>47</v>
      </c>
      <c r="V409" s="14">
        <v>142</v>
      </c>
      <c r="W409" s="14">
        <v>46</v>
      </c>
      <c r="X409" s="14">
        <v>351</v>
      </c>
      <c r="Y409" s="14">
        <v>258</v>
      </c>
      <c r="Z409" s="14">
        <v>655</v>
      </c>
      <c r="AA409" s="15">
        <v>3.9503137706984517E-3</v>
      </c>
      <c r="AB409" s="16">
        <v>9.0147732182319204E-4</v>
      </c>
      <c r="AC409" s="15">
        <v>5.7676610282993352E-4</v>
      </c>
      <c r="AD409" s="15">
        <v>9.6052626081198373E-4</v>
      </c>
      <c r="AE409" s="15">
        <v>9.2317986313273433E-4</v>
      </c>
      <c r="AF409" s="15">
        <v>6.6444083206596515E-4</v>
      </c>
      <c r="AG409" s="15">
        <v>6.0999812626745769E-4</v>
      </c>
      <c r="AH409" s="15">
        <v>1.7749932106509694E-3</v>
      </c>
      <c r="AI409" s="15">
        <v>7.5668895737956347E-4</v>
      </c>
      <c r="AJ409" s="15">
        <v>2.3590714921370407E-3</v>
      </c>
      <c r="AK409" s="15">
        <v>1.1431822703774422E-3</v>
      </c>
    </row>
    <row r="410" spans="1:37" x14ac:dyDescent="0.2">
      <c r="A410" s="11" t="s">
        <v>420</v>
      </c>
      <c r="B410" s="11" t="s">
        <v>602</v>
      </c>
      <c r="C410" s="11">
        <v>2011</v>
      </c>
      <c r="D410" s="12">
        <v>32222.307000000001</v>
      </c>
      <c r="E410" s="12">
        <v>73011.799999999988</v>
      </c>
      <c r="F410" s="12">
        <v>90395.567999999999</v>
      </c>
      <c r="G410" s="12">
        <v>71349.27</v>
      </c>
      <c r="H410" s="12">
        <v>81672.885999999999</v>
      </c>
      <c r="I410" s="12">
        <v>101340.74299999999</v>
      </c>
      <c r="J410" s="12">
        <v>86079.077999999994</v>
      </c>
      <c r="K410" s="12">
        <v>88586.031000000003</v>
      </c>
      <c r="L410" s="12">
        <v>503849.34499999997</v>
      </c>
      <c r="M410" s="12">
        <f t="shared" si="6"/>
        <v>120808.338</v>
      </c>
      <c r="N410" s="13">
        <v>624949</v>
      </c>
      <c r="O410" s="14">
        <v>97</v>
      </c>
      <c r="P410" s="14">
        <v>52</v>
      </c>
      <c r="Q410" s="14">
        <v>46</v>
      </c>
      <c r="R410" s="14">
        <v>45</v>
      </c>
      <c r="S410" s="14">
        <v>48</v>
      </c>
      <c r="T410" s="14">
        <v>73</v>
      </c>
      <c r="U410" s="14">
        <v>61</v>
      </c>
      <c r="V410" s="14">
        <v>149</v>
      </c>
      <c r="W410" s="14">
        <v>52</v>
      </c>
      <c r="X410" s="14">
        <v>325</v>
      </c>
      <c r="Y410" s="14">
        <v>246</v>
      </c>
      <c r="Z410" s="14">
        <v>623</v>
      </c>
      <c r="AA410" s="15">
        <v>3.0103369072859991E-3</v>
      </c>
      <c r="AB410" s="16">
        <v>7.1221364217838768E-4</v>
      </c>
      <c r="AC410" s="15">
        <v>5.0887450588285479E-4</v>
      </c>
      <c r="AD410" s="15">
        <v>6.3070021599380063E-4</v>
      </c>
      <c r="AE410" s="15">
        <v>5.8771034489953002E-4</v>
      </c>
      <c r="AF410" s="15">
        <v>7.2034206419820709E-4</v>
      </c>
      <c r="AG410" s="15">
        <v>7.0865071301065758E-4</v>
      </c>
      <c r="AH410" s="15">
        <v>1.6819807628586498E-3</v>
      </c>
      <c r="AI410" s="15">
        <v>6.4503408255894433E-4</v>
      </c>
      <c r="AJ410" s="15">
        <v>2.0362832903139515E-3</v>
      </c>
      <c r="AK410" s="15">
        <v>9.9688134551779431E-4</v>
      </c>
    </row>
    <row r="411" spans="1:37" x14ac:dyDescent="0.2">
      <c r="A411" s="11" t="s">
        <v>421</v>
      </c>
      <c r="B411" s="11" t="s">
        <v>602</v>
      </c>
      <c r="C411" s="11">
        <v>2012</v>
      </c>
      <c r="D411" s="12">
        <v>29518.720000000001</v>
      </c>
      <c r="E411" s="12">
        <v>65562.704999999987</v>
      </c>
      <c r="F411" s="12">
        <v>81009.453999999998</v>
      </c>
      <c r="G411" s="12">
        <v>63068.644999999997</v>
      </c>
      <c r="H411" s="12">
        <v>68844.633999999991</v>
      </c>
      <c r="I411" s="12">
        <v>87837.258000000002</v>
      </c>
      <c r="J411" s="12">
        <v>78265.110000000015</v>
      </c>
      <c r="K411" s="12">
        <v>82794.581000000006</v>
      </c>
      <c r="L411" s="12">
        <v>444587.80599999998</v>
      </c>
      <c r="M411" s="12">
        <f t="shared" si="6"/>
        <v>112313.30100000001</v>
      </c>
      <c r="N411" s="13">
        <v>556475</v>
      </c>
      <c r="O411" s="14">
        <v>106</v>
      </c>
      <c r="P411" s="14">
        <v>55</v>
      </c>
      <c r="Q411" s="14">
        <v>86</v>
      </c>
      <c r="R411" s="14">
        <v>41</v>
      </c>
      <c r="S411" s="14">
        <v>54</v>
      </c>
      <c r="T411" s="14">
        <v>47</v>
      </c>
      <c r="U411" s="14">
        <v>55</v>
      </c>
      <c r="V411" s="14">
        <v>131</v>
      </c>
      <c r="W411" s="14">
        <v>55</v>
      </c>
      <c r="X411" s="14">
        <v>338</v>
      </c>
      <c r="Y411" s="14">
        <v>237</v>
      </c>
      <c r="Z411" s="14">
        <v>630</v>
      </c>
      <c r="AA411" s="15">
        <v>3.5909416126444506E-3</v>
      </c>
      <c r="AB411" s="16">
        <v>8.3889156190245678E-4</v>
      </c>
      <c r="AC411" s="15">
        <v>1.061604488779791E-3</v>
      </c>
      <c r="AD411" s="15">
        <v>6.5008531576982512E-4</v>
      </c>
      <c r="AE411" s="15">
        <v>7.8437485774127298E-4</v>
      </c>
      <c r="AF411" s="15">
        <v>5.3508045526648841E-4</v>
      </c>
      <c r="AG411" s="15">
        <v>7.0273970099831188E-4</v>
      </c>
      <c r="AH411" s="15">
        <v>1.5822291557946286E-3</v>
      </c>
      <c r="AI411" s="15">
        <v>7.6025476956063888E-4</v>
      </c>
      <c r="AJ411" s="15">
        <v>2.1101685899161666E-3</v>
      </c>
      <c r="AK411" s="15">
        <v>1.1321263309223236E-3</v>
      </c>
    </row>
    <row r="412" spans="1:37" x14ac:dyDescent="0.2">
      <c r="A412" s="11" t="s">
        <v>422</v>
      </c>
      <c r="B412" s="11" t="s">
        <v>602</v>
      </c>
      <c r="C412" s="11">
        <v>2013</v>
      </c>
      <c r="D412" s="12">
        <v>27006.161</v>
      </c>
      <c r="E412" s="12">
        <v>61045.363999999994</v>
      </c>
      <c r="F412" s="12">
        <v>78183.574999999997</v>
      </c>
      <c r="G412" s="12">
        <v>60855.373999999996</v>
      </c>
      <c r="H412" s="12">
        <v>65734.864999999991</v>
      </c>
      <c r="I412" s="12">
        <v>83980.447</v>
      </c>
      <c r="J412" s="12">
        <v>77037.342000000004</v>
      </c>
      <c r="K412" s="12">
        <v>79623.159</v>
      </c>
      <c r="L412" s="12">
        <v>426836.96699999995</v>
      </c>
      <c r="M412" s="12">
        <f t="shared" si="6"/>
        <v>106629.32</v>
      </c>
      <c r="N412" s="13">
        <v>533260</v>
      </c>
      <c r="O412" s="14">
        <v>87</v>
      </c>
      <c r="P412" s="14">
        <v>75</v>
      </c>
      <c r="Q412" s="14">
        <v>65</v>
      </c>
      <c r="R412" s="14">
        <v>68</v>
      </c>
      <c r="S412" s="14">
        <v>54</v>
      </c>
      <c r="T412" s="14">
        <v>49</v>
      </c>
      <c r="U412" s="14">
        <v>45</v>
      </c>
      <c r="V412" s="14">
        <v>167</v>
      </c>
      <c r="W412" s="14">
        <v>58</v>
      </c>
      <c r="X412" s="14">
        <v>356</v>
      </c>
      <c r="Y412" s="14">
        <v>254</v>
      </c>
      <c r="Z412" s="14">
        <v>668</v>
      </c>
      <c r="AA412" s="15">
        <v>3.2214871265856706E-3</v>
      </c>
      <c r="AB412" s="16">
        <v>1.2285945252124306E-3</v>
      </c>
      <c r="AC412" s="15">
        <v>8.3137666703012752E-4</v>
      </c>
      <c r="AD412" s="15">
        <v>1.1174033701608671E-3</v>
      </c>
      <c r="AE412" s="15">
        <v>8.2148187267137472E-4</v>
      </c>
      <c r="AF412" s="15">
        <v>5.8346914967004164E-4</v>
      </c>
      <c r="AG412" s="15">
        <v>5.8413230300702736E-4</v>
      </c>
      <c r="AH412" s="15">
        <v>2.0973797334516708E-3</v>
      </c>
      <c r="AI412" s="15">
        <v>8.3404209926362836E-4</v>
      </c>
      <c r="AJ412" s="15">
        <v>2.3820840271700128E-3</v>
      </c>
      <c r="AK412" s="15">
        <v>1.2526722424333345E-3</v>
      </c>
    </row>
    <row r="413" spans="1:37" x14ac:dyDescent="0.2">
      <c r="A413" s="11" t="s">
        <v>423</v>
      </c>
      <c r="B413" s="11" t="s">
        <v>602</v>
      </c>
      <c r="C413" s="11">
        <v>2014</v>
      </c>
      <c r="D413" s="12">
        <v>25182.066999999999</v>
      </c>
      <c r="E413" s="12">
        <v>57370.417000000001</v>
      </c>
      <c r="F413" s="12">
        <v>71496.820999999996</v>
      </c>
      <c r="G413" s="12">
        <v>58848.715999999993</v>
      </c>
      <c r="H413" s="12">
        <v>60699.900999999998</v>
      </c>
      <c r="I413" s="12">
        <v>76996.560999999987</v>
      </c>
      <c r="J413" s="12">
        <v>74335.243999999992</v>
      </c>
      <c r="K413" s="12">
        <v>77154.661000000007</v>
      </c>
      <c r="L413" s="12">
        <v>399747.66</v>
      </c>
      <c r="M413" s="12">
        <f t="shared" si="6"/>
        <v>102336.728</v>
      </c>
      <c r="N413" s="13">
        <v>501606</v>
      </c>
      <c r="O413" s="14">
        <v>110</v>
      </c>
      <c r="P413" s="14">
        <v>45</v>
      </c>
      <c r="Q413" s="14">
        <v>59</v>
      </c>
      <c r="R413" s="14">
        <v>44</v>
      </c>
      <c r="S413" s="14">
        <v>49</v>
      </c>
      <c r="T413" s="14">
        <v>52</v>
      </c>
      <c r="U413" s="14">
        <v>60</v>
      </c>
      <c r="V413" s="14">
        <v>155</v>
      </c>
      <c r="W413" s="14">
        <v>49</v>
      </c>
      <c r="X413" s="14">
        <v>309</v>
      </c>
      <c r="Y413" s="14">
        <v>265</v>
      </c>
      <c r="Z413" s="14">
        <v>623</v>
      </c>
      <c r="AA413" s="15">
        <v>4.3681878854503883E-3</v>
      </c>
      <c r="AB413" s="16">
        <v>7.8437637990325223E-4</v>
      </c>
      <c r="AC413" s="15">
        <v>8.2521151534835379E-4</v>
      </c>
      <c r="AD413" s="15">
        <v>7.4767986441709293E-4</v>
      </c>
      <c r="AE413" s="15">
        <v>8.0725008101743031E-4</v>
      </c>
      <c r="AF413" s="15">
        <v>6.7535483825050327E-4</v>
      </c>
      <c r="AG413" s="15">
        <v>8.0715414077338614E-4</v>
      </c>
      <c r="AH413" s="15">
        <v>2.0089518635821625E-3</v>
      </c>
      <c r="AI413" s="15">
        <v>7.7298763925222227E-4</v>
      </c>
      <c r="AJ413" s="15">
        <v>2.589490646994303E-3</v>
      </c>
      <c r="AK413" s="15">
        <v>1.2420106617544446E-3</v>
      </c>
    </row>
    <row r="414" spans="1:37" x14ac:dyDescent="0.2">
      <c r="A414" s="11" t="s">
        <v>424</v>
      </c>
      <c r="B414" s="11" t="s">
        <v>602</v>
      </c>
      <c r="C414" s="11">
        <v>2015</v>
      </c>
      <c r="D414" s="12">
        <v>30541.286</v>
      </c>
      <c r="E414" s="12">
        <v>69659.87000000001</v>
      </c>
      <c r="F414" s="12">
        <v>89523.048999999999</v>
      </c>
      <c r="G414" s="12">
        <v>70507.982000000004</v>
      </c>
      <c r="H414" s="12">
        <v>72545.951000000001</v>
      </c>
      <c r="I414" s="12">
        <v>93308.469000000012</v>
      </c>
      <c r="J414" s="12">
        <v>93619.74000000002</v>
      </c>
      <c r="K414" s="12">
        <v>100365.09600000001</v>
      </c>
      <c r="L414" s="12">
        <v>489165.06099999999</v>
      </c>
      <c r="M414" s="12">
        <f t="shared" si="6"/>
        <v>130906.38200000001</v>
      </c>
      <c r="N414" s="13">
        <v>620040</v>
      </c>
      <c r="O414" s="14">
        <v>116</v>
      </c>
      <c r="P414" s="14">
        <v>26</v>
      </c>
      <c r="Q414" s="14">
        <v>51</v>
      </c>
      <c r="R414" s="14">
        <v>56</v>
      </c>
      <c r="S414" s="14">
        <v>68</v>
      </c>
      <c r="T414" s="14">
        <v>55</v>
      </c>
      <c r="U414" s="14">
        <v>55</v>
      </c>
      <c r="V414" s="14">
        <v>171</v>
      </c>
      <c r="W414" s="14">
        <v>44</v>
      </c>
      <c r="X414" s="14">
        <v>311</v>
      </c>
      <c r="Y414" s="14">
        <v>287</v>
      </c>
      <c r="Z414" s="14">
        <v>642</v>
      </c>
      <c r="AA414" s="15">
        <v>3.7981373803316599E-3</v>
      </c>
      <c r="AB414" s="16">
        <v>3.7324215506000794E-4</v>
      </c>
      <c r="AC414" s="15">
        <v>5.696856906649817E-4</v>
      </c>
      <c r="AD414" s="15">
        <v>7.9423631781150674E-4</v>
      </c>
      <c r="AE414" s="15">
        <v>9.3733694386334532E-4</v>
      </c>
      <c r="AF414" s="15">
        <v>5.8944274393785189E-4</v>
      </c>
      <c r="AG414" s="15">
        <v>5.8748293896137703E-4</v>
      </c>
      <c r="AH414" s="15">
        <v>1.7037795689449646E-3</v>
      </c>
      <c r="AI414" s="15">
        <v>6.3577721467723554E-4</v>
      </c>
      <c r="AJ414" s="15">
        <v>2.192406478700175E-3</v>
      </c>
      <c r="AK414" s="15">
        <v>1.0354170698664601E-3</v>
      </c>
    </row>
    <row r="415" spans="1:37" x14ac:dyDescent="0.2">
      <c r="A415" s="11" t="s">
        <v>425</v>
      </c>
      <c r="B415" s="11" t="s">
        <v>602</v>
      </c>
      <c r="C415" s="11">
        <v>2016</v>
      </c>
      <c r="D415" s="12">
        <v>24254.453999999998</v>
      </c>
      <c r="E415" s="12">
        <v>54415.659</v>
      </c>
      <c r="F415" s="12">
        <v>74607.438999999998</v>
      </c>
      <c r="G415" s="12">
        <v>58373.611999999994</v>
      </c>
      <c r="H415" s="12">
        <v>57037.104999999996</v>
      </c>
      <c r="I415" s="12">
        <v>73142.39499999999</v>
      </c>
      <c r="J415" s="12">
        <v>75695.968999999997</v>
      </c>
      <c r="K415" s="12">
        <v>84887.736999999994</v>
      </c>
      <c r="L415" s="12">
        <v>393272.17899999995</v>
      </c>
      <c r="M415" s="12">
        <f t="shared" si="6"/>
        <v>109142.19099999999</v>
      </c>
      <c r="N415" s="13">
        <v>502438</v>
      </c>
      <c r="O415" s="14">
        <v>113</v>
      </c>
      <c r="P415" s="14">
        <v>61</v>
      </c>
      <c r="Q415" s="14">
        <v>69</v>
      </c>
      <c r="R415" s="14">
        <v>51</v>
      </c>
      <c r="S415" s="14">
        <v>49</v>
      </c>
      <c r="T415" s="14">
        <v>58</v>
      </c>
      <c r="U415" s="14">
        <v>57</v>
      </c>
      <c r="V415" s="14">
        <v>154</v>
      </c>
      <c r="W415" s="14">
        <v>51</v>
      </c>
      <c r="X415" s="14">
        <v>345</v>
      </c>
      <c r="Y415" s="14">
        <v>267</v>
      </c>
      <c r="Z415" s="14">
        <v>663</v>
      </c>
      <c r="AA415" s="15">
        <v>4.6589381067906133E-3</v>
      </c>
      <c r="AB415" s="16">
        <v>1.121000850141317E-3</v>
      </c>
      <c r="AC415" s="15">
        <v>9.248407521400112E-4</v>
      </c>
      <c r="AD415" s="15">
        <v>8.7368244404680668E-4</v>
      </c>
      <c r="AE415" s="15">
        <v>8.5908988543510409E-4</v>
      </c>
      <c r="AF415" s="15">
        <v>7.9297376029319254E-4</v>
      </c>
      <c r="AG415" s="15">
        <v>7.5301235657608133E-4</v>
      </c>
      <c r="AH415" s="15">
        <v>1.8141607426759416E-3</v>
      </c>
      <c r="AI415" s="15">
        <v>8.772550371532893E-4</v>
      </c>
      <c r="AJ415" s="15">
        <v>2.4463500095943651E-3</v>
      </c>
      <c r="AK415" s="15">
        <v>1.3195657971729845E-3</v>
      </c>
    </row>
    <row r="416" spans="1:37" x14ac:dyDescent="0.2">
      <c r="A416" s="11" t="s">
        <v>426</v>
      </c>
      <c r="B416" s="11" t="s">
        <v>602</v>
      </c>
      <c r="C416" s="11">
        <v>2017</v>
      </c>
      <c r="D416" s="12">
        <v>28365</v>
      </c>
      <c r="E416" s="12">
        <v>63950</v>
      </c>
      <c r="F416" s="12">
        <v>84590</v>
      </c>
      <c r="G416" s="12">
        <v>67970</v>
      </c>
      <c r="H416" s="12">
        <v>67004</v>
      </c>
      <c r="I416" s="12">
        <v>83777</v>
      </c>
      <c r="J416" s="12">
        <v>90409</v>
      </c>
      <c r="K416" s="12">
        <v>102353</v>
      </c>
      <c r="L416" s="12">
        <v>457700</v>
      </c>
      <c r="M416" s="12">
        <f t="shared" si="6"/>
        <v>130718</v>
      </c>
      <c r="N416" s="13">
        <v>588418</v>
      </c>
      <c r="O416" s="14">
        <v>98</v>
      </c>
      <c r="P416" s="14">
        <v>39</v>
      </c>
      <c r="Q416" s="14">
        <v>65</v>
      </c>
      <c r="R416" s="14">
        <v>46</v>
      </c>
      <c r="S416" s="14">
        <v>66</v>
      </c>
      <c r="T416" s="14">
        <v>50</v>
      </c>
      <c r="U416" s="14">
        <v>47</v>
      </c>
      <c r="V416" s="14">
        <v>176</v>
      </c>
      <c r="W416" s="14">
        <v>70</v>
      </c>
      <c r="X416" s="14">
        <v>313</v>
      </c>
      <c r="Y416" s="14">
        <v>274</v>
      </c>
      <c r="Z416" s="14">
        <v>657</v>
      </c>
      <c r="AA416" s="15">
        <v>3.454962101181033E-3</v>
      </c>
      <c r="AB416" s="16">
        <v>6.0985144644253324E-4</v>
      </c>
      <c r="AC416" s="15">
        <v>7.6841234188438354E-4</v>
      </c>
      <c r="AD416" s="15">
        <v>6.767691628659703E-4</v>
      </c>
      <c r="AE416" s="15">
        <v>9.8501581995104771E-4</v>
      </c>
      <c r="AF416" s="15">
        <v>5.9682251691991833E-4</v>
      </c>
      <c r="AG416" s="15">
        <v>5.1985974847636846E-4</v>
      </c>
      <c r="AH416" s="15">
        <v>1.719539241644114E-3</v>
      </c>
      <c r="AI416" s="15">
        <v>6.8385405287306098E-4</v>
      </c>
      <c r="AJ416" s="15">
        <v>2.096115301641702E-3</v>
      </c>
      <c r="AK416" s="15">
        <v>1.1165531985765221E-3</v>
      </c>
    </row>
    <row r="417" spans="1:37" x14ac:dyDescent="0.2">
      <c r="A417" s="11" t="s">
        <v>427</v>
      </c>
      <c r="B417" s="11" t="s">
        <v>603</v>
      </c>
      <c r="C417" s="11">
        <v>2009</v>
      </c>
      <c r="D417" s="12">
        <v>519928.79699999996</v>
      </c>
      <c r="E417" s="12">
        <v>991352.29000000027</v>
      </c>
      <c r="F417" s="12">
        <v>1107530.004</v>
      </c>
      <c r="G417" s="12">
        <v>1039711.3879999997</v>
      </c>
      <c r="H417" s="12">
        <v>1140954.7509999997</v>
      </c>
      <c r="I417" s="12">
        <v>1134156.0450000002</v>
      </c>
      <c r="J417" s="12">
        <v>847118.27399999974</v>
      </c>
      <c r="K417" s="12">
        <v>898493.43000000017</v>
      </c>
      <c r="L417" s="12">
        <v>6260822.7520000003</v>
      </c>
      <c r="M417" s="12">
        <f t="shared" si="6"/>
        <v>1418422.2270000002</v>
      </c>
      <c r="N417" s="13">
        <v>7678761</v>
      </c>
      <c r="O417" s="14">
        <v>111</v>
      </c>
      <c r="P417" s="14">
        <v>45</v>
      </c>
      <c r="Q417" s="14">
        <v>56</v>
      </c>
      <c r="R417" s="14">
        <v>55</v>
      </c>
      <c r="S417" s="14">
        <v>42</v>
      </c>
      <c r="T417" s="14">
        <v>48</v>
      </c>
      <c r="U417" s="14">
        <v>78</v>
      </c>
      <c r="V417" s="14">
        <v>1036</v>
      </c>
      <c r="W417" s="14">
        <v>41</v>
      </c>
      <c r="X417" s="14">
        <v>324</v>
      </c>
      <c r="Y417" s="14">
        <v>1147</v>
      </c>
      <c r="Z417" s="14">
        <v>1512</v>
      </c>
      <c r="AA417" s="15">
        <v>2.1349077150654535E-4</v>
      </c>
      <c r="AB417" s="16">
        <v>4.5392541535360745E-5</v>
      </c>
      <c r="AC417" s="15">
        <v>5.0562964251756744E-5</v>
      </c>
      <c r="AD417" s="15">
        <v>5.2899295549506875E-5</v>
      </c>
      <c r="AE417" s="15">
        <v>3.6811275787395366E-5</v>
      </c>
      <c r="AF417" s="15">
        <v>4.2322218544450812E-5</v>
      </c>
      <c r="AG417" s="15">
        <v>9.2076870956510638E-5</v>
      </c>
      <c r="AH417" s="15">
        <v>1.1530412637519229E-3</v>
      </c>
      <c r="AI417" s="15">
        <v>5.1750386943393218E-5</v>
      </c>
      <c r="AJ417" s="15">
        <v>8.0864497056418432E-4</v>
      </c>
      <c r="AK417" s="15">
        <v>1.969067665994553E-4</v>
      </c>
    </row>
    <row r="418" spans="1:37" x14ac:dyDescent="0.2">
      <c r="A418" s="11" t="s">
        <v>428</v>
      </c>
      <c r="B418" s="11" t="s">
        <v>603</v>
      </c>
      <c r="C418" s="11">
        <v>2010</v>
      </c>
      <c r="D418" s="12">
        <v>487537.63100000017</v>
      </c>
      <c r="E418" s="12">
        <v>972981.26199999999</v>
      </c>
      <c r="F418" s="12">
        <v>1057759.9540000001</v>
      </c>
      <c r="G418" s="12">
        <v>1012992.3089999998</v>
      </c>
      <c r="H418" s="12">
        <v>1100827.9600000002</v>
      </c>
      <c r="I418" s="12">
        <v>1138121.2490000001</v>
      </c>
      <c r="J418" s="12">
        <v>861754.86499999999</v>
      </c>
      <c r="K418" s="12">
        <v>879672.44299999962</v>
      </c>
      <c r="L418" s="12">
        <v>6144437.5990000004</v>
      </c>
      <c r="M418" s="12">
        <f t="shared" si="6"/>
        <v>1367210.0739999998</v>
      </c>
      <c r="N418" s="13">
        <v>7512499</v>
      </c>
      <c r="O418" s="14">
        <v>85</v>
      </c>
      <c r="P418" s="14">
        <v>69</v>
      </c>
      <c r="Q418" s="14">
        <v>65</v>
      </c>
      <c r="R418" s="14">
        <v>52</v>
      </c>
      <c r="S418" s="14">
        <v>40</v>
      </c>
      <c r="T418" s="14">
        <v>57</v>
      </c>
      <c r="U418" s="14">
        <v>54</v>
      </c>
      <c r="V418" s="14">
        <v>1044</v>
      </c>
      <c r="W418" s="14">
        <v>59</v>
      </c>
      <c r="X418" s="14">
        <v>337</v>
      </c>
      <c r="Y418" s="14">
        <v>1129</v>
      </c>
      <c r="Z418" s="14">
        <v>1525</v>
      </c>
      <c r="AA418" s="15">
        <v>1.7434551631564205E-4</v>
      </c>
      <c r="AB418" s="16">
        <v>7.0916062513031206E-5</v>
      </c>
      <c r="AC418" s="15">
        <v>6.1450615287710162E-5</v>
      </c>
      <c r="AD418" s="15">
        <v>5.1333064958146695E-5</v>
      </c>
      <c r="AE418" s="15">
        <v>3.6336286371214623E-5</v>
      </c>
      <c r="AF418" s="15">
        <v>5.0082537383501568E-5</v>
      </c>
      <c r="AG418" s="15">
        <v>6.2662831616274085E-5</v>
      </c>
      <c r="AH418" s="15">
        <v>1.1868053936526467E-3</v>
      </c>
      <c r="AI418" s="15">
        <v>5.4846354051157807E-5</v>
      </c>
      <c r="AJ418" s="15">
        <v>8.2576922264544414E-4</v>
      </c>
      <c r="AK418" s="15">
        <v>2.0299503534043731E-4</v>
      </c>
    </row>
    <row r="419" spans="1:37" x14ac:dyDescent="0.2">
      <c r="A419" s="11" t="s">
        <v>429</v>
      </c>
      <c r="B419" s="11" t="s">
        <v>603</v>
      </c>
      <c r="C419" s="11">
        <v>2011</v>
      </c>
      <c r="D419" s="12">
        <v>499876.489</v>
      </c>
      <c r="E419" s="12">
        <v>998421.24000000022</v>
      </c>
      <c r="F419" s="12">
        <v>1097439.6370000001</v>
      </c>
      <c r="G419" s="12">
        <v>1053548.8579999998</v>
      </c>
      <c r="H419" s="12">
        <v>1104820.5029999998</v>
      </c>
      <c r="I419" s="12">
        <v>1169901.5619999999</v>
      </c>
      <c r="J419" s="12">
        <v>906149.03500000015</v>
      </c>
      <c r="K419" s="12">
        <v>925808.35799999943</v>
      </c>
      <c r="L419" s="12">
        <v>6330280.835</v>
      </c>
      <c r="M419" s="12">
        <f t="shared" si="6"/>
        <v>1425684.8469999994</v>
      </c>
      <c r="N419" s="13">
        <v>7752924</v>
      </c>
      <c r="O419" s="14">
        <v>77</v>
      </c>
      <c r="P419" s="14">
        <v>54</v>
      </c>
      <c r="Q419" s="14">
        <v>55</v>
      </c>
      <c r="R419" s="14">
        <v>47</v>
      </c>
      <c r="S419" s="14">
        <v>63</v>
      </c>
      <c r="T419" s="14">
        <v>66</v>
      </c>
      <c r="U419" s="14">
        <v>93</v>
      </c>
      <c r="V419" s="14">
        <v>1204</v>
      </c>
      <c r="W419" s="14">
        <v>43</v>
      </c>
      <c r="X419" s="14">
        <v>378</v>
      </c>
      <c r="Y419" s="14">
        <v>1281</v>
      </c>
      <c r="Z419" s="14">
        <v>1702</v>
      </c>
      <c r="AA419" s="15">
        <v>1.540380507873816E-4</v>
      </c>
      <c r="AB419" s="16">
        <v>5.4085387846917188E-5</v>
      </c>
      <c r="AC419" s="15">
        <v>5.0116651655074126E-5</v>
      </c>
      <c r="AD419" s="15">
        <v>4.4611125191879816E-5</v>
      </c>
      <c r="AE419" s="15">
        <v>5.7022837491639139E-5</v>
      </c>
      <c r="AF419" s="15">
        <v>5.6415002888935376E-5</v>
      </c>
      <c r="AG419" s="15">
        <v>1.0263212386470178E-4</v>
      </c>
      <c r="AH419" s="15">
        <v>1.3004851269662018E-3</v>
      </c>
      <c r="AI419" s="15">
        <v>5.9712990600676879E-5</v>
      </c>
      <c r="AJ419" s="15">
        <v>8.9851554689351378E-4</v>
      </c>
      <c r="AK419" s="15">
        <v>2.1953007665237011E-4</v>
      </c>
    </row>
    <row r="420" spans="1:37" x14ac:dyDescent="0.2">
      <c r="A420" s="11" t="s">
        <v>430</v>
      </c>
      <c r="B420" s="11" t="s">
        <v>603</v>
      </c>
      <c r="C420" s="11">
        <v>2012</v>
      </c>
      <c r="D420" s="12">
        <v>473883.53799999983</v>
      </c>
      <c r="E420" s="12">
        <v>957443.9040000001</v>
      </c>
      <c r="F420" s="12">
        <v>1040126.5900000004</v>
      </c>
      <c r="G420" s="12">
        <v>1021144.6569999997</v>
      </c>
      <c r="H420" s="12">
        <v>1041669.4270000001</v>
      </c>
      <c r="I420" s="12">
        <v>1119139.4890000001</v>
      </c>
      <c r="J420" s="12">
        <v>884088.28100000008</v>
      </c>
      <c r="K420" s="12">
        <v>899007.12299999967</v>
      </c>
      <c r="L420" s="12">
        <v>6063612.3480000002</v>
      </c>
      <c r="M420" s="12">
        <f t="shared" si="6"/>
        <v>1372890.6609999994</v>
      </c>
      <c r="N420" s="13">
        <v>7438015</v>
      </c>
      <c r="O420" s="14">
        <v>118</v>
      </c>
      <c r="P420" s="14">
        <v>50</v>
      </c>
      <c r="Q420" s="14">
        <v>85</v>
      </c>
      <c r="R420" s="14">
        <v>57</v>
      </c>
      <c r="S420" s="14">
        <v>69</v>
      </c>
      <c r="T420" s="14">
        <v>62</v>
      </c>
      <c r="U420" s="14">
        <v>66</v>
      </c>
      <c r="V420" s="14">
        <v>1108</v>
      </c>
      <c r="W420" s="14">
        <v>56</v>
      </c>
      <c r="X420" s="14">
        <v>389</v>
      </c>
      <c r="Y420" s="14">
        <v>1226</v>
      </c>
      <c r="Z420" s="14">
        <v>1671</v>
      </c>
      <c r="AA420" s="15">
        <v>2.4900632863933761E-4</v>
      </c>
      <c r="AB420" s="16">
        <v>5.2222380644036137E-5</v>
      </c>
      <c r="AC420" s="15">
        <v>8.1720822078012607E-5</v>
      </c>
      <c r="AD420" s="15">
        <v>5.5819711349672196E-5</v>
      </c>
      <c r="AE420" s="15">
        <v>6.6239824469764338E-5</v>
      </c>
      <c r="AF420" s="15">
        <v>5.5399707194140477E-5</v>
      </c>
      <c r="AG420" s="15">
        <v>7.4653178215807608E-5</v>
      </c>
      <c r="AH420" s="15">
        <v>1.2324707687549662E-3</v>
      </c>
      <c r="AI420" s="15">
        <v>6.4153177623286936E-5</v>
      </c>
      <c r="AJ420" s="15">
        <v>8.9300629309182881E-4</v>
      </c>
      <c r="AK420" s="15">
        <v>2.2465671284610208E-4</v>
      </c>
    </row>
    <row r="421" spans="1:37" x14ac:dyDescent="0.2">
      <c r="A421" s="11" t="s">
        <v>431</v>
      </c>
      <c r="B421" s="11" t="s">
        <v>603</v>
      </c>
      <c r="C421" s="11">
        <v>2013</v>
      </c>
      <c r="D421" s="12">
        <v>488255.38799999998</v>
      </c>
      <c r="E421" s="12">
        <v>987383.64099999983</v>
      </c>
      <c r="F421" s="12">
        <v>1040636.8209999998</v>
      </c>
      <c r="G421" s="12">
        <v>1057765.081</v>
      </c>
      <c r="H421" s="12">
        <v>1049898.621</v>
      </c>
      <c r="I421" s="12">
        <v>1138679.5030000003</v>
      </c>
      <c r="J421" s="12">
        <v>923140.94800000021</v>
      </c>
      <c r="K421" s="12">
        <v>951827.74099999957</v>
      </c>
      <c r="L421" s="12">
        <v>6197504.6150000002</v>
      </c>
      <c r="M421" s="12">
        <f t="shared" si="6"/>
        <v>1440083.1289999995</v>
      </c>
      <c r="N421" s="13">
        <v>7636698</v>
      </c>
      <c r="O421" s="14">
        <v>110</v>
      </c>
      <c r="P421" s="14">
        <v>58</v>
      </c>
      <c r="Q421" s="14">
        <v>53</v>
      </c>
      <c r="R421" s="14">
        <v>68</v>
      </c>
      <c r="S421" s="14">
        <v>48</v>
      </c>
      <c r="T421" s="14">
        <v>56</v>
      </c>
      <c r="U421" s="14">
        <v>68</v>
      </c>
      <c r="V421" s="14">
        <v>1226</v>
      </c>
      <c r="W421" s="14">
        <v>58</v>
      </c>
      <c r="X421" s="14">
        <v>351</v>
      </c>
      <c r="Y421" s="14">
        <v>1336</v>
      </c>
      <c r="Z421" s="14">
        <v>1745</v>
      </c>
      <c r="AA421" s="15">
        <v>2.2529193267192374E-4</v>
      </c>
      <c r="AB421" s="16">
        <v>5.8741098790394091E-5</v>
      </c>
      <c r="AC421" s="15">
        <v>5.0930352386598873E-5</v>
      </c>
      <c r="AD421" s="15">
        <v>6.428648593288173E-5</v>
      </c>
      <c r="AE421" s="15">
        <v>4.5718699920075421E-5</v>
      </c>
      <c r="AF421" s="15">
        <v>4.9179773459046788E-5</v>
      </c>
      <c r="AG421" s="15">
        <v>7.3661557476486223E-5</v>
      </c>
      <c r="AH421" s="15">
        <v>1.2880481910644381E-3</v>
      </c>
      <c r="AI421" s="15">
        <v>5.6635698043768217E-5</v>
      </c>
      <c r="AJ421" s="15">
        <v>9.2772422167581724E-4</v>
      </c>
      <c r="AK421" s="15">
        <v>2.2850189964301326E-4</v>
      </c>
    </row>
    <row r="422" spans="1:37" x14ac:dyDescent="0.2">
      <c r="A422" s="11" t="s">
        <v>432</v>
      </c>
      <c r="B422" s="11" t="s">
        <v>603</v>
      </c>
      <c r="C422" s="11">
        <v>2014</v>
      </c>
      <c r="D422" s="12">
        <v>478216.87000000005</v>
      </c>
      <c r="E422" s="12">
        <v>970860.18700000015</v>
      </c>
      <c r="F422" s="12">
        <v>1055906.7990000001</v>
      </c>
      <c r="G422" s="12">
        <v>1065962.8969999996</v>
      </c>
      <c r="H422" s="12">
        <v>1026443.8290000001</v>
      </c>
      <c r="I422" s="12">
        <v>1114295.1609999998</v>
      </c>
      <c r="J422" s="12">
        <v>929803.87399999995</v>
      </c>
      <c r="K422" s="12">
        <v>959792.52100000042</v>
      </c>
      <c r="L422" s="12">
        <v>6163272.7469999995</v>
      </c>
      <c r="M422" s="12">
        <f t="shared" si="6"/>
        <v>1438009.3910000005</v>
      </c>
      <c r="N422" s="13">
        <v>7602430</v>
      </c>
      <c r="O422" s="14">
        <v>110</v>
      </c>
      <c r="P422" s="14">
        <v>74</v>
      </c>
      <c r="Q422" s="14">
        <v>71</v>
      </c>
      <c r="R422" s="14">
        <v>66</v>
      </c>
      <c r="S422" s="14">
        <v>44</v>
      </c>
      <c r="T422" s="14">
        <v>47</v>
      </c>
      <c r="U422" s="14">
        <v>114</v>
      </c>
      <c r="V422" s="14">
        <v>1229</v>
      </c>
      <c r="W422" s="14">
        <v>52</v>
      </c>
      <c r="X422" s="14">
        <v>416</v>
      </c>
      <c r="Y422" s="14">
        <v>1339</v>
      </c>
      <c r="Z422" s="14">
        <v>1807</v>
      </c>
      <c r="AA422" s="15">
        <v>2.300211617377697E-4</v>
      </c>
      <c r="AB422" s="16">
        <v>7.6221067658220891E-5</v>
      </c>
      <c r="AC422" s="15">
        <v>6.7240783057028115E-5</v>
      </c>
      <c r="AD422" s="15">
        <v>6.1915851091766486E-5</v>
      </c>
      <c r="AE422" s="15">
        <v>4.2866447005547729E-5</v>
      </c>
      <c r="AF422" s="15">
        <v>4.2179129592397113E-5</v>
      </c>
      <c r="AG422" s="15">
        <v>1.2260650142225586E-4</v>
      </c>
      <c r="AH422" s="15">
        <v>1.2804850768367254E-3</v>
      </c>
      <c r="AI422" s="15">
        <v>6.7496607253425515E-5</v>
      </c>
      <c r="AJ422" s="15">
        <v>9.3114830012956402E-4</v>
      </c>
      <c r="AK422" s="15">
        <v>2.3768716055261278E-4</v>
      </c>
    </row>
    <row r="423" spans="1:37" x14ac:dyDescent="0.2">
      <c r="A423" s="11" t="s">
        <v>433</v>
      </c>
      <c r="B423" s="11" t="s">
        <v>603</v>
      </c>
      <c r="C423" s="11">
        <v>2015</v>
      </c>
      <c r="D423" s="12">
        <v>494128.92500000016</v>
      </c>
      <c r="E423" s="12">
        <v>998142.14399999974</v>
      </c>
      <c r="F423" s="12">
        <v>1073201.7249999999</v>
      </c>
      <c r="G423" s="12">
        <v>1106819.0020000006</v>
      </c>
      <c r="H423" s="12">
        <v>1043927.7520000003</v>
      </c>
      <c r="I423" s="12">
        <v>1127263.9180000001</v>
      </c>
      <c r="J423" s="12">
        <v>966209.31200000015</v>
      </c>
      <c r="K423" s="12">
        <v>1026237.8610000003</v>
      </c>
      <c r="L423" s="12">
        <v>6315563.8530000011</v>
      </c>
      <c r="M423" s="12">
        <f t="shared" si="6"/>
        <v>1520366.7860000003</v>
      </c>
      <c r="N423" s="13">
        <v>7832482</v>
      </c>
      <c r="O423" s="14">
        <v>89</v>
      </c>
      <c r="P423" s="14">
        <v>57</v>
      </c>
      <c r="Q423" s="14">
        <v>52</v>
      </c>
      <c r="R423" s="14">
        <v>53</v>
      </c>
      <c r="S423" s="14">
        <v>48</v>
      </c>
      <c r="T423" s="14">
        <v>53</v>
      </c>
      <c r="U423" s="14">
        <v>129</v>
      </c>
      <c r="V423" s="14">
        <v>1206</v>
      </c>
      <c r="W423" s="14">
        <v>36</v>
      </c>
      <c r="X423" s="14">
        <v>392</v>
      </c>
      <c r="Y423" s="14">
        <v>1295</v>
      </c>
      <c r="Z423" s="14">
        <v>1723</v>
      </c>
      <c r="AA423" s="15">
        <v>1.8011493660283087E-4</v>
      </c>
      <c r="AB423" s="16">
        <v>5.7106094901048498E-5</v>
      </c>
      <c r="AC423" s="15">
        <v>4.8453146122179411E-5</v>
      </c>
      <c r="AD423" s="15">
        <v>4.7884974782895872E-5</v>
      </c>
      <c r="AE423" s="15">
        <v>4.5980193464576069E-5</v>
      </c>
      <c r="AF423" s="15">
        <v>4.7016496451011212E-5</v>
      </c>
      <c r="AG423" s="15">
        <v>1.3351144353284807E-4</v>
      </c>
      <c r="AH423" s="15">
        <v>1.1751661538045707E-3</v>
      </c>
      <c r="AI423" s="15">
        <v>6.206888397047767E-5</v>
      </c>
      <c r="AJ423" s="15">
        <v>8.5176814695292859E-4</v>
      </c>
      <c r="AK423" s="15">
        <v>2.199813545693434E-4</v>
      </c>
    </row>
    <row r="424" spans="1:37" x14ac:dyDescent="0.2">
      <c r="A424" s="11" t="s">
        <v>434</v>
      </c>
      <c r="B424" s="11" t="s">
        <v>603</v>
      </c>
      <c r="C424" s="11">
        <v>2016</v>
      </c>
      <c r="D424" s="12">
        <v>488937.08899999986</v>
      </c>
      <c r="E424" s="12">
        <v>992840.44699999981</v>
      </c>
      <c r="F424" s="12">
        <v>1086536.4979999999</v>
      </c>
      <c r="G424" s="12">
        <v>1108545.5410000004</v>
      </c>
      <c r="H424" s="12">
        <v>1042903.5299999997</v>
      </c>
      <c r="I424" s="12">
        <v>1113459.6170000001</v>
      </c>
      <c r="J424" s="12">
        <v>974978.56000000052</v>
      </c>
      <c r="K424" s="12">
        <v>1047533.6899999998</v>
      </c>
      <c r="L424" s="12">
        <v>6319264.193</v>
      </c>
      <c r="M424" s="12">
        <f t="shared" si="6"/>
        <v>1536470.7789999996</v>
      </c>
      <c r="N424" s="13">
        <v>7859259</v>
      </c>
      <c r="O424" s="14">
        <v>119</v>
      </c>
      <c r="P424" s="14">
        <v>57</v>
      </c>
      <c r="Q424" s="14">
        <v>46</v>
      </c>
      <c r="R424" s="14">
        <v>42</v>
      </c>
      <c r="S424" s="14">
        <v>48</v>
      </c>
      <c r="T424" s="14">
        <v>53</v>
      </c>
      <c r="U424" s="14">
        <v>112</v>
      </c>
      <c r="V424" s="14">
        <v>982</v>
      </c>
      <c r="W424" s="14">
        <v>47</v>
      </c>
      <c r="X424" s="14">
        <v>358</v>
      </c>
      <c r="Y424" s="14">
        <v>1101</v>
      </c>
      <c r="Z424" s="14">
        <v>1506</v>
      </c>
      <c r="AA424" s="15">
        <v>2.4338509529597179E-4</v>
      </c>
      <c r="AB424" s="16">
        <v>5.7411037364798263E-5</v>
      </c>
      <c r="AC424" s="15">
        <v>4.2336359694011862E-5</v>
      </c>
      <c r="AD424" s="15">
        <v>3.7887482693866145E-5</v>
      </c>
      <c r="AE424" s="15">
        <v>4.6025350014876268E-5</v>
      </c>
      <c r="AF424" s="15">
        <v>4.7599391294313997E-5</v>
      </c>
      <c r="AG424" s="15">
        <v>1.1487432092865707E-4</v>
      </c>
      <c r="AH424" s="15">
        <v>9.3744001684566364E-4</v>
      </c>
      <c r="AI424" s="15">
        <v>5.6652165357568871E-5</v>
      </c>
      <c r="AJ424" s="15">
        <v>7.1657724640658473E-4</v>
      </c>
      <c r="AK424" s="15">
        <v>1.9162111847949024E-4</v>
      </c>
    </row>
    <row r="425" spans="1:37" x14ac:dyDescent="0.2">
      <c r="A425" s="11" t="s">
        <v>435</v>
      </c>
      <c r="B425" s="11" t="s">
        <v>603</v>
      </c>
      <c r="C425" s="11">
        <v>2017</v>
      </c>
      <c r="D425" s="12">
        <v>489294</v>
      </c>
      <c r="E425" s="12">
        <v>994537</v>
      </c>
      <c r="F425" s="12">
        <v>1082272</v>
      </c>
      <c r="G425" s="12">
        <v>1117181</v>
      </c>
      <c r="H425" s="12">
        <v>1045485</v>
      </c>
      <c r="I425" s="12">
        <v>1109290</v>
      </c>
      <c r="J425" s="12">
        <v>999917</v>
      </c>
      <c r="K425" s="12">
        <v>1103852</v>
      </c>
      <c r="L425" s="12">
        <v>6348682</v>
      </c>
      <c r="M425" s="12">
        <f t="shared" si="6"/>
        <v>1593146</v>
      </c>
      <c r="N425" s="13">
        <v>7941828</v>
      </c>
      <c r="O425" s="14">
        <v>119</v>
      </c>
      <c r="P425" s="14">
        <v>62</v>
      </c>
      <c r="Q425" s="14">
        <v>54</v>
      </c>
      <c r="R425" s="14">
        <v>53</v>
      </c>
      <c r="S425" s="14">
        <v>66</v>
      </c>
      <c r="T425" s="14">
        <v>59</v>
      </c>
      <c r="U425" s="14">
        <v>110</v>
      </c>
      <c r="V425" s="14">
        <v>1038</v>
      </c>
      <c r="W425" s="14">
        <v>46</v>
      </c>
      <c r="X425" s="14">
        <v>404</v>
      </c>
      <c r="Y425" s="14">
        <v>1157</v>
      </c>
      <c r="Z425" s="14">
        <v>1607</v>
      </c>
      <c r="AA425" s="15">
        <v>2.4320756028073102E-4</v>
      </c>
      <c r="AB425" s="16">
        <v>6.2340566514870743E-5</v>
      </c>
      <c r="AC425" s="15">
        <v>4.9895035628751369E-5</v>
      </c>
      <c r="AD425" s="15">
        <v>4.7440835459965755E-5</v>
      </c>
      <c r="AE425" s="15">
        <v>6.3128595819165269E-5</v>
      </c>
      <c r="AF425" s="15">
        <v>5.3187173777821849E-5</v>
      </c>
      <c r="AG425" s="15">
        <v>1.1000913075785291E-4</v>
      </c>
      <c r="AH425" s="15">
        <v>9.4034345183955823E-4</v>
      </c>
      <c r="AI425" s="15">
        <v>6.3635255317560398E-5</v>
      </c>
      <c r="AJ425" s="15">
        <v>7.2623601352292887E-4</v>
      </c>
      <c r="AK425" s="15">
        <v>2.0234636156814275E-4</v>
      </c>
    </row>
    <row r="426" spans="1:37" x14ac:dyDescent="0.2">
      <c r="A426" s="11" t="s">
        <v>436</v>
      </c>
      <c r="B426" s="11" t="s">
        <v>604</v>
      </c>
      <c r="C426" s="11">
        <v>2009</v>
      </c>
      <c r="D426" s="12">
        <v>431513.32899999997</v>
      </c>
      <c r="E426" s="12">
        <v>844117.80799999984</v>
      </c>
      <c r="F426" s="12">
        <v>900477.19400000013</v>
      </c>
      <c r="G426" s="12">
        <v>895432.0340000001</v>
      </c>
      <c r="H426" s="12">
        <v>922174.39899999998</v>
      </c>
      <c r="I426" s="12">
        <v>972846.60000000021</v>
      </c>
      <c r="J426" s="12">
        <v>738332.50100000016</v>
      </c>
      <c r="K426" s="12">
        <v>758541.45000000007</v>
      </c>
      <c r="L426" s="12">
        <v>5273380.5360000003</v>
      </c>
      <c r="M426" s="12">
        <f t="shared" si="6"/>
        <v>1190054.7790000001</v>
      </c>
      <c r="N426" s="13">
        <v>6465755</v>
      </c>
      <c r="O426" s="14">
        <v>107</v>
      </c>
      <c r="P426" s="14">
        <v>79</v>
      </c>
      <c r="Q426" s="14">
        <v>41</v>
      </c>
      <c r="R426" s="14">
        <v>61</v>
      </c>
      <c r="S426" s="14">
        <v>54</v>
      </c>
      <c r="T426" s="14">
        <v>76</v>
      </c>
      <c r="U426" s="14">
        <v>76</v>
      </c>
      <c r="V426" s="14">
        <v>533</v>
      </c>
      <c r="W426" s="14">
        <v>70</v>
      </c>
      <c r="X426" s="14">
        <v>387</v>
      </c>
      <c r="Y426" s="14">
        <v>640</v>
      </c>
      <c r="Z426" s="14">
        <v>1097</v>
      </c>
      <c r="AA426" s="15">
        <v>2.4796453043053049E-4</v>
      </c>
      <c r="AB426" s="16">
        <v>9.3588832330380141E-5</v>
      </c>
      <c r="AC426" s="15">
        <v>4.5531414091537774E-5</v>
      </c>
      <c r="AD426" s="15">
        <v>6.8123540016215228E-5</v>
      </c>
      <c r="AE426" s="15">
        <v>5.8557253442035752E-5</v>
      </c>
      <c r="AF426" s="15">
        <v>7.8121257760473223E-5</v>
      </c>
      <c r="AG426" s="15">
        <v>1.0293465328570167E-4</v>
      </c>
      <c r="AH426" s="15">
        <v>7.0266430397442352E-4</v>
      </c>
      <c r="AI426" s="15">
        <v>7.338745940256946E-5</v>
      </c>
      <c r="AJ426" s="15">
        <v>5.3779037006833439E-4</v>
      </c>
      <c r="AK426" s="15">
        <v>1.6966309425581389E-4</v>
      </c>
    </row>
    <row r="427" spans="1:37" x14ac:dyDescent="0.2">
      <c r="A427" s="11" t="s">
        <v>437</v>
      </c>
      <c r="B427" s="11" t="s">
        <v>604</v>
      </c>
      <c r="C427" s="11">
        <v>2010</v>
      </c>
      <c r="D427" s="12">
        <v>425379.18200000009</v>
      </c>
      <c r="E427" s="12">
        <v>853474.2100000002</v>
      </c>
      <c r="F427" s="12">
        <v>915993.04799999995</v>
      </c>
      <c r="G427" s="12">
        <v>895183.06699999992</v>
      </c>
      <c r="H427" s="12">
        <v>921788.9049999998</v>
      </c>
      <c r="I427" s="12">
        <v>977533.29300000018</v>
      </c>
      <c r="J427" s="12">
        <v>774018.30899999978</v>
      </c>
      <c r="K427" s="12">
        <v>775931.8679999999</v>
      </c>
      <c r="L427" s="12">
        <v>5337990.8319999995</v>
      </c>
      <c r="M427" s="12">
        <f t="shared" si="6"/>
        <v>1201311.05</v>
      </c>
      <c r="N427" s="13">
        <v>6541242</v>
      </c>
      <c r="O427" s="14">
        <v>140</v>
      </c>
      <c r="P427" s="14">
        <v>38</v>
      </c>
      <c r="Q427" s="14">
        <v>57</v>
      </c>
      <c r="R427" s="14">
        <v>47</v>
      </c>
      <c r="S427" s="14">
        <v>53</v>
      </c>
      <c r="T427" s="14">
        <v>58</v>
      </c>
      <c r="U427" s="14">
        <v>46</v>
      </c>
      <c r="V427" s="14">
        <v>481</v>
      </c>
      <c r="W427" s="14">
        <v>52</v>
      </c>
      <c r="X427" s="14">
        <v>299</v>
      </c>
      <c r="Y427" s="14">
        <v>621</v>
      </c>
      <c r="Z427" s="14">
        <v>972</v>
      </c>
      <c r="AA427" s="15">
        <v>3.2911812783541433E-4</v>
      </c>
      <c r="AB427" s="16">
        <v>4.4523899556379087E-5</v>
      </c>
      <c r="AC427" s="15">
        <v>6.2227546512994933E-5</v>
      </c>
      <c r="AD427" s="15">
        <v>5.2503227253292094E-5</v>
      </c>
      <c r="AE427" s="15">
        <v>5.7496895126981387E-5</v>
      </c>
      <c r="AF427" s="15">
        <v>5.9333017520048789E-5</v>
      </c>
      <c r="AG427" s="15">
        <v>5.9430118726041678E-5</v>
      </c>
      <c r="AH427" s="15">
        <v>6.1989978738700297E-4</v>
      </c>
      <c r="AI427" s="15">
        <v>5.6013584401000716E-5</v>
      </c>
      <c r="AJ427" s="15">
        <v>5.1693522672583423E-4</v>
      </c>
      <c r="AK427" s="15">
        <v>1.4859563367323821E-4</v>
      </c>
    </row>
    <row r="428" spans="1:37" x14ac:dyDescent="0.2">
      <c r="A428" s="11" t="s">
        <v>438</v>
      </c>
      <c r="B428" s="11" t="s">
        <v>604</v>
      </c>
      <c r="C428" s="11">
        <v>2011</v>
      </c>
      <c r="D428" s="12">
        <v>431446.04999999993</v>
      </c>
      <c r="E428" s="12">
        <v>858672.20100000012</v>
      </c>
      <c r="F428" s="12">
        <v>921586.12300000002</v>
      </c>
      <c r="G428" s="12">
        <v>915263.39800000028</v>
      </c>
      <c r="H428" s="12">
        <v>912897.66399999999</v>
      </c>
      <c r="I428" s="12">
        <v>978297.68700000003</v>
      </c>
      <c r="J428" s="12">
        <v>805824.68099999987</v>
      </c>
      <c r="K428" s="12">
        <v>804861.67200000002</v>
      </c>
      <c r="L428" s="12">
        <v>5392541.7539999997</v>
      </c>
      <c r="M428" s="12">
        <f t="shared" si="6"/>
        <v>1236307.7220000001</v>
      </c>
      <c r="N428" s="13">
        <v>6628098</v>
      </c>
      <c r="O428" s="14">
        <v>116</v>
      </c>
      <c r="P428" s="14">
        <v>46</v>
      </c>
      <c r="Q428" s="14">
        <v>31</v>
      </c>
      <c r="R428" s="14">
        <v>53</v>
      </c>
      <c r="S428" s="14">
        <v>49</v>
      </c>
      <c r="T428" s="14">
        <v>75</v>
      </c>
      <c r="U428" s="14">
        <v>64</v>
      </c>
      <c r="V428" s="14">
        <v>606</v>
      </c>
      <c r="W428" s="14">
        <v>40</v>
      </c>
      <c r="X428" s="14">
        <v>318</v>
      </c>
      <c r="Y428" s="14">
        <v>722</v>
      </c>
      <c r="Z428" s="14">
        <v>1080</v>
      </c>
      <c r="AA428" s="15">
        <v>2.688632796615012E-4</v>
      </c>
      <c r="AB428" s="16">
        <v>5.3571083291655317E-5</v>
      </c>
      <c r="AC428" s="15">
        <v>3.3637659277124338E-5</v>
      </c>
      <c r="AD428" s="15">
        <v>5.7906827822257111E-5</v>
      </c>
      <c r="AE428" s="15">
        <v>5.3675238673849866E-5</v>
      </c>
      <c r="AF428" s="15">
        <v>7.6663781379256187E-5</v>
      </c>
      <c r="AG428" s="15">
        <v>7.9421742109683544E-5</v>
      </c>
      <c r="AH428" s="15">
        <v>7.5292441059362559E-4</v>
      </c>
      <c r="AI428" s="15">
        <v>5.8970336161814354E-5</v>
      </c>
      <c r="AJ428" s="15">
        <v>5.8399699941371068E-4</v>
      </c>
      <c r="AK428" s="15">
        <v>1.6294267224172001E-4</v>
      </c>
    </row>
    <row r="429" spans="1:37" x14ac:dyDescent="0.2">
      <c r="A429" s="11" t="s">
        <v>439</v>
      </c>
      <c r="B429" s="11" t="s">
        <v>604</v>
      </c>
      <c r="C429" s="11">
        <v>2012</v>
      </c>
      <c r="D429" s="12">
        <v>436138.85900000005</v>
      </c>
      <c r="E429" s="12">
        <v>860872.62</v>
      </c>
      <c r="F429" s="12">
        <v>925591.1669999999</v>
      </c>
      <c r="G429" s="12">
        <v>938774.79499999981</v>
      </c>
      <c r="H429" s="12">
        <v>909764.26500000013</v>
      </c>
      <c r="I429" s="12">
        <v>976859.06</v>
      </c>
      <c r="J429" s="12">
        <v>830260.81099999999</v>
      </c>
      <c r="K429" s="12">
        <v>831783.47499999998</v>
      </c>
      <c r="L429" s="12">
        <v>5442122.7179999994</v>
      </c>
      <c r="M429" s="12">
        <f t="shared" si="6"/>
        <v>1267922.334</v>
      </c>
      <c r="N429" s="13">
        <v>6707406</v>
      </c>
      <c r="O429" s="14">
        <v>94</v>
      </c>
      <c r="P429" s="14">
        <v>73</v>
      </c>
      <c r="Q429" s="14">
        <v>52</v>
      </c>
      <c r="R429" s="14">
        <v>69</v>
      </c>
      <c r="S429" s="14">
        <v>57</v>
      </c>
      <c r="T429" s="14">
        <v>46</v>
      </c>
      <c r="U429" s="14">
        <v>50</v>
      </c>
      <c r="V429" s="14">
        <v>571</v>
      </c>
      <c r="W429" s="14">
        <v>56</v>
      </c>
      <c r="X429" s="14">
        <v>347</v>
      </c>
      <c r="Y429" s="14">
        <v>665</v>
      </c>
      <c r="Z429" s="14">
        <v>1068</v>
      </c>
      <c r="AA429" s="15">
        <v>2.155276881668551E-4</v>
      </c>
      <c r="AB429" s="16">
        <v>8.4797678894701057E-5</v>
      </c>
      <c r="AC429" s="15">
        <v>5.6180311409562105E-5</v>
      </c>
      <c r="AD429" s="15">
        <v>7.3500055995857891E-5</v>
      </c>
      <c r="AE429" s="15">
        <v>6.265359301620843E-5</v>
      </c>
      <c r="AF429" s="15">
        <v>4.708969992047778E-5</v>
      </c>
      <c r="AG429" s="15">
        <v>6.0222040276449954E-5</v>
      </c>
      <c r="AH429" s="15">
        <v>6.8647673001678714E-4</v>
      </c>
      <c r="AI429" s="15">
        <v>6.3761884466935321E-5</v>
      </c>
      <c r="AJ429" s="15">
        <v>5.2448007434499535E-4</v>
      </c>
      <c r="AK429" s="15">
        <v>1.5922697984884171E-4</v>
      </c>
    </row>
    <row r="430" spans="1:37" x14ac:dyDescent="0.2">
      <c r="A430" s="11" t="s">
        <v>440</v>
      </c>
      <c r="B430" s="11" t="s">
        <v>604</v>
      </c>
      <c r="C430" s="11">
        <v>2013</v>
      </c>
      <c r="D430" s="12">
        <v>438952.03499999997</v>
      </c>
      <c r="E430" s="12">
        <v>867667.31799999997</v>
      </c>
      <c r="F430" s="12">
        <v>926810.46999999974</v>
      </c>
      <c r="G430" s="12">
        <v>953087.23300000024</v>
      </c>
      <c r="H430" s="12">
        <v>907527.15399999986</v>
      </c>
      <c r="I430" s="12">
        <v>966014.2209999999</v>
      </c>
      <c r="J430" s="12">
        <v>853730.01800000016</v>
      </c>
      <c r="K430" s="12">
        <v>861565.52899999998</v>
      </c>
      <c r="L430" s="12">
        <v>5474836.4139999999</v>
      </c>
      <c r="M430" s="12">
        <f t="shared" si="6"/>
        <v>1300517.564</v>
      </c>
      <c r="N430" s="13">
        <v>6778098</v>
      </c>
      <c r="O430" s="14">
        <v>110</v>
      </c>
      <c r="P430" s="14">
        <v>33</v>
      </c>
      <c r="Q430" s="14">
        <v>45</v>
      </c>
      <c r="R430" s="14">
        <v>37</v>
      </c>
      <c r="S430" s="14">
        <v>52</v>
      </c>
      <c r="T430" s="14">
        <v>65</v>
      </c>
      <c r="U430" s="14">
        <v>53</v>
      </c>
      <c r="V430" s="14">
        <v>643</v>
      </c>
      <c r="W430" s="14">
        <v>40</v>
      </c>
      <c r="X430" s="14">
        <v>285</v>
      </c>
      <c r="Y430" s="14">
        <v>753</v>
      </c>
      <c r="Z430" s="14">
        <v>1078</v>
      </c>
      <c r="AA430" s="15">
        <v>2.5059685621459761E-4</v>
      </c>
      <c r="AB430" s="16">
        <v>3.8033010251055694E-5</v>
      </c>
      <c r="AC430" s="15">
        <v>4.8553616361282597E-5</v>
      </c>
      <c r="AD430" s="15">
        <v>3.882121039806226E-5</v>
      </c>
      <c r="AE430" s="15">
        <v>5.7298561008126055E-5</v>
      </c>
      <c r="AF430" s="15">
        <v>6.7286794114390178E-5</v>
      </c>
      <c r="AG430" s="15">
        <v>6.2080515950652674E-5</v>
      </c>
      <c r="AH430" s="15">
        <v>7.4631583826980155E-4</v>
      </c>
      <c r="AI430" s="15">
        <v>5.2056349897726825E-5</v>
      </c>
      <c r="AJ430" s="15">
        <v>5.790002540865338E-4</v>
      </c>
      <c r="AK430" s="15">
        <v>1.5904166626094814E-4</v>
      </c>
    </row>
    <row r="431" spans="1:37" x14ac:dyDescent="0.2">
      <c r="A431" s="11" t="s">
        <v>441</v>
      </c>
      <c r="B431" s="11" t="s">
        <v>604</v>
      </c>
      <c r="C431" s="11">
        <v>2014</v>
      </c>
      <c r="D431" s="12">
        <v>444668.22199999995</v>
      </c>
      <c r="E431" s="12">
        <v>879815.11300000001</v>
      </c>
      <c r="F431" s="12">
        <v>924923.9939999996</v>
      </c>
      <c r="G431" s="12">
        <v>978479.07099999988</v>
      </c>
      <c r="H431" s="12">
        <v>912735.58800000022</v>
      </c>
      <c r="I431" s="12">
        <v>963647.00699999998</v>
      </c>
      <c r="J431" s="12">
        <v>879948.09299999999</v>
      </c>
      <c r="K431" s="12">
        <v>907637.69800000009</v>
      </c>
      <c r="L431" s="12">
        <v>5539548.8660000004</v>
      </c>
      <c r="M431" s="12">
        <f t="shared" si="6"/>
        <v>1352305.92</v>
      </c>
      <c r="N431" s="13">
        <v>6894493</v>
      </c>
      <c r="O431" s="14">
        <v>109</v>
      </c>
      <c r="P431" s="14">
        <v>81</v>
      </c>
      <c r="Q431" s="14">
        <v>50</v>
      </c>
      <c r="R431" s="14">
        <v>39</v>
      </c>
      <c r="S431" s="14">
        <v>53</v>
      </c>
      <c r="T431" s="14">
        <v>70</v>
      </c>
      <c r="U431" s="14">
        <v>65</v>
      </c>
      <c r="V431" s="14">
        <v>550</v>
      </c>
      <c r="W431" s="14">
        <v>41</v>
      </c>
      <c r="X431" s="14">
        <v>358</v>
      </c>
      <c r="Y431" s="14">
        <v>659</v>
      </c>
      <c r="Z431" s="14">
        <v>1058</v>
      </c>
      <c r="AA431" s="15">
        <v>2.4512657889009214E-4</v>
      </c>
      <c r="AB431" s="16">
        <v>9.2064797254738672E-5</v>
      </c>
      <c r="AC431" s="15">
        <v>5.4058495967615715E-5</v>
      </c>
      <c r="AD431" s="15">
        <v>3.985777637547447E-5</v>
      </c>
      <c r="AE431" s="15">
        <v>5.8067200070651776E-5</v>
      </c>
      <c r="AF431" s="15">
        <v>7.2640707117352149E-5</v>
      </c>
      <c r="AG431" s="15">
        <v>7.3867993484020205E-5</v>
      </c>
      <c r="AH431" s="15">
        <v>6.0596866041586557E-4</v>
      </c>
      <c r="AI431" s="15">
        <v>6.462620127738033E-5</v>
      </c>
      <c r="AJ431" s="15">
        <v>4.8731576949689019E-4</v>
      </c>
      <c r="AK431" s="15">
        <v>1.5345580886078208E-4</v>
      </c>
    </row>
    <row r="432" spans="1:37" x14ac:dyDescent="0.2">
      <c r="A432" s="11" t="s">
        <v>442</v>
      </c>
      <c r="B432" s="11" t="s">
        <v>604</v>
      </c>
      <c r="C432" s="11">
        <v>2015</v>
      </c>
      <c r="D432" s="12">
        <v>425124.89299999992</v>
      </c>
      <c r="E432" s="12">
        <v>843546.37900000019</v>
      </c>
      <c r="F432" s="12">
        <v>885144.42500000016</v>
      </c>
      <c r="G432" s="12">
        <v>963622.77100000007</v>
      </c>
      <c r="H432" s="12">
        <v>885289.70499999996</v>
      </c>
      <c r="I432" s="12">
        <v>913921.49999999977</v>
      </c>
      <c r="J432" s="12">
        <v>849495.61800000013</v>
      </c>
      <c r="K432" s="12">
        <v>893450.61699999997</v>
      </c>
      <c r="L432" s="12">
        <v>5341020.398</v>
      </c>
      <c r="M432" s="12">
        <f t="shared" si="6"/>
        <v>1318575.5099999998</v>
      </c>
      <c r="N432" s="13">
        <v>6661778</v>
      </c>
      <c r="O432" s="14">
        <v>110</v>
      </c>
      <c r="P432" s="14">
        <v>41</v>
      </c>
      <c r="Q432" s="14">
        <v>52</v>
      </c>
      <c r="R432" s="14">
        <v>49</v>
      </c>
      <c r="S432" s="14">
        <v>57</v>
      </c>
      <c r="T432" s="14">
        <v>61</v>
      </c>
      <c r="U432" s="14">
        <v>63</v>
      </c>
      <c r="V432" s="14">
        <v>708</v>
      </c>
      <c r="W432" s="14">
        <v>37</v>
      </c>
      <c r="X432" s="14">
        <v>323</v>
      </c>
      <c r="Y432" s="14">
        <v>818</v>
      </c>
      <c r="Z432" s="14">
        <v>1178</v>
      </c>
      <c r="AA432" s="15">
        <v>2.5874749235161822E-4</v>
      </c>
      <c r="AB432" s="16">
        <v>4.8604322205264298E-5</v>
      </c>
      <c r="AC432" s="15">
        <v>5.8747475023638078E-5</v>
      </c>
      <c r="AD432" s="15">
        <v>5.0849773868616887E-5</v>
      </c>
      <c r="AE432" s="15">
        <v>6.4385702982957423E-5</v>
      </c>
      <c r="AF432" s="15">
        <v>6.6745338631381371E-5</v>
      </c>
      <c r="AG432" s="15">
        <v>7.4161653886247581E-5</v>
      </c>
      <c r="AH432" s="15">
        <v>7.9243327670117894E-4</v>
      </c>
      <c r="AI432" s="15">
        <v>6.0475335409868621E-5</v>
      </c>
      <c r="AJ432" s="15">
        <v>6.2036644378447479E-4</v>
      </c>
      <c r="AK432" s="15">
        <v>1.7682966919642173E-4</v>
      </c>
    </row>
    <row r="433" spans="1:37" x14ac:dyDescent="0.2">
      <c r="A433" s="11" t="s">
        <v>443</v>
      </c>
      <c r="B433" s="11" t="s">
        <v>604</v>
      </c>
      <c r="C433" s="11">
        <v>2016</v>
      </c>
      <c r="D433" s="12">
        <v>440558.06500000006</v>
      </c>
      <c r="E433" s="12">
        <v>876615.03600000008</v>
      </c>
      <c r="F433" s="12">
        <v>918993.85799999977</v>
      </c>
      <c r="G433" s="12">
        <v>1010234.338</v>
      </c>
      <c r="H433" s="12">
        <v>910928.27700000012</v>
      </c>
      <c r="I433" s="12">
        <v>940820.53400000022</v>
      </c>
      <c r="J433" s="12">
        <v>897061.45</v>
      </c>
      <c r="K433" s="12">
        <v>967608.60900000005</v>
      </c>
      <c r="L433" s="12">
        <v>5554653.4930000007</v>
      </c>
      <c r="M433" s="12">
        <f t="shared" si="6"/>
        <v>1408166.6740000001</v>
      </c>
      <c r="N433" s="13">
        <v>6962621</v>
      </c>
      <c r="O433" s="14">
        <v>103</v>
      </c>
      <c r="P433" s="14">
        <v>64</v>
      </c>
      <c r="Q433" s="14">
        <v>49</v>
      </c>
      <c r="R433" s="14">
        <v>46</v>
      </c>
      <c r="S433" s="14">
        <v>66</v>
      </c>
      <c r="T433" s="14">
        <v>55</v>
      </c>
      <c r="U433" s="14">
        <v>76</v>
      </c>
      <c r="V433" s="14">
        <v>651</v>
      </c>
      <c r="W433" s="14">
        <v>39</v>
      </c>
      <c r="X433" s="14">
        <v>356</v>
      </c>
      <c r="Y433" s="14">
        <v>754</v>
      </c>
      <c r="Z433" s="14">
        <v>1149</v>
      </c>
      <c r="AA433" s="15">
        <v>2.3379438077021693E-4</v>
      </c>
      <c r="AB433" s="16">
        <v>7.3008102042183083E-5</v>
      </c>
      <c r="AC433" s="15">
        <v>5.3319181160403372E-5</v>
      </c>
      <c r="AD433" s="15">
        <v>4.5533989758324764E-5</v>
      </c>
      <c r="AE433" s="15">
        <v>7.2453563761749366E-5</v>
      </c>
      <c r="AF433" s="15">
        <v>5.8459608408164259E-5</v>
      </c>
      <c r="AG433" s="15">
        <v>8.47210634232471E-5</v>
      </c>
      <c r="AH433" s="15">
        <v>6.7279269112001047E-4</v>
      </c>
      <c r="AI433" s="15">
        <v>6.409040644004757E-5</v>
      </c>
      <c r="AJ433" s="15">
        <v>5.3544797922124379E-4</v>
      </c>
      <c r="AK433" s="15">
        <v>1.6502406205938828E-4</v>
      </c>
    </row>
    <row r="434" spans="1:37" x14ac:dyDescent="0.2">
      <c r="A434" s="11" t="s">
        <v>444</v>
      </c>
      <c r="B434" s="11" t="s">
        <v>604</v>
      </c>
      <c r="C434" s="11">
        <v>2017</v>
      </c>
      <c r="D434" s="12">
        <v>434211</v>
      </c>
      <c r="E434" s="12">
        <v>870022</v>
      </c>
      <c r="F434" s="12">
        <v>901988</v>
      </c>
      <c r="G434" s="12">
        <v>1028582</v>
      </c>
      <c r="H434" s="12">
        <v>916598</v>
      </c>
      <c r="I434" s="12">
        <v>927709</v>
      </c>
      <c r="J434" s="12">
        <v>901447</v>
      </c>
      <c r="K434" s="12">
        <v>994961</v>
      </c>
      <c r="L434" s="12">
        <v>5546346</v>
      </c>
      <c r="M434" s="12">
        <f t="shared" si="6"/>
        <v>1429172</v>
      </c>
      <c r="N434" s="13">
        <v>6975518</v>
      </c>
      <c r="O434" s="14">
        <v>96</v>
      </c>
      <c r="P434" s="14">
        <v>61</v>
      </c>
      <c r="Q434" s="14">
        <v>40</v>
      </c>
      <c r="R434" s="14">
        <v>52</v>
      </c>
      <c r="S434" s="14">
        <v>55</v>
      </c>
      <c r="T434" s="14">
        <v>42</v>
      </c>
      <c r="U434" s="14">
        <v>72</v>
      </c>
      <c r="V434" s="14">
        <v>858</v>
      </c>
      <c r="W434" s="14">
        <v>41</v>
      </c>
      <c r="X434" s="14">
        <v>322</v>
      </c>
      <c r="Y434" s="14">
        <v>954</v>
      </c>
      <c r="Z434" s="14">
        <v>1317</v>
      </c>
      <c r="AA434" s="15">
        <v>2.2109066790108956E-4</v>
      </c>
      <c r="AB434" s="16">
        <v>7.0113169552034316E-5</v>
      </c>
      <c r="AC434" s="15">
        <v>4.4346487979884431E-5</v>
      </c>
      <c r="AD434" s="15">
        <v>5.0555035962130388E-5</v>
      </c>
      <c r="AE434" s="15">
        <v>6.0004494882162082E-5</v>
      </c>
      <c r="AF434" s="15">
        <v>4.527281723040307E-5</v>
      </c>
      <c r="AG434" s="15">
        <v>7.9871584241780167E-5</v>
      </c>
      <c r="AH434" s="15">
        <v>8.6234535826027348E-4</v>
      </c>
      <c r="AI434" s="15">
        <v>5.8056240991816957E-5</v>
      </c>
      <c r="AJ434" s="15">
        <v>6.6751937485481103E-4</v>
      </c>
      <c r="AK434" s="15">
        <v>1.8880318278871906E-4</v>
      </c>
    </row>
    <row r="435" spans="1:37" x14ac:dyDescent="0.2">
      <c r="A435" s="11" t="s">
        <v>445</v>
      </c>
      <c r="B435" s="11" t="s">
        <v>605</v>
      </c>
      <c r="C435" s="11">
        <v>2009</v>
      </c>
      <c r="D435" s="12">
        <v>103052.72900000001</v>
      </c>
      <c r="E435" s="12">
        <v>207112.391</v>
      </c>
      <c r="F435" s="12">
        <v>235779.26299999995</v>
      </c>
      <c r="G435" s="12">
        <v>217248.19099999993</v>
      </c>
      <c r="H435" s="12">
        <v>236580.52999999997</v>
      </c>
      <c r="I435" s="12">
        <v>268575.61499999993</v>
      </c>
      <c r="J435" s="12">
        <v>228272.58100000012</v>
      </c>
      <c r="K435" s="12">
        <v>275638.61000000004</v>
      </c>
      <c r="L435" s="12">
        <v>1393568.571</v>
      </c>
      <c r="M435" s="12">
        <f t="shared" si="6"/>
        <v>378691.33900000004</v>
      </c>
      <c r="N435" s="13">
        <v>1771937</v>
      </c>
      <c r="O435" s="14">
        <v>108</v>
      </c>
      <c r="P435" s="14">
        <v>56</v>
      </c>
      <c r="Q435" s="14">
        <v>56</v>
      </c>
      <c r="R435" s="14">
        <v>59</v>
      </c>
      <c r="S435" s="14">
        <v>63</v>
      </c>
      <c r="T435" s="14">
        <v>72</v>
      </c>
      <c r="U435" s="14">
        <v>56</v>
      </c>
      <c r="V435" s="14">
        <v>368</v>
      </c>
      <c r="W435" s="14">
        <v>61</v>
      </c>
      <c r="X435" s="14">
        <v>362</v>
      </c>
      <c r="Y435" s="14">
        <v>476</v>
      </c>
      <c r="Z435" s="14">
        <v>899</v>
      </c>
      <c r="AA435" s="15">
        <v>1.048007180867573E-3</v>
      </c>
      <c r="AB435" s="16">
        <v>2.7038459519305151E-4</v>
      </c>
      <c r="AC435" s="15">
        <v>2.3751028520264741E-4</v>
      </c>
      <c r="AD435" s="15">
        <v>2.7157878612669333E-4</v>
      </c>
      <c r="AE435" s="15">
        <v>2.6629410290018374E-4</v>
      </c>
      <c r="AF435" s="15">
        <v>2.680809276002217E-4</v>
      </c>
      <c r="AG435" s="15">
        <v>2.4532074660337753E-4</v>
      </c>
      <c r="AH435" s="15">
        <v>1.3350814677232626E-3</v>
      </c>
      <c r="AI435" s="15">
        <v>2.5976475613269265E-4</v>
      </c>
      <c r="AJ435" s="15">
        <v>1.2569603552512194E-3</v>
      </c>
      <c r="AK435" s="15">
        <v>5.0735438110948643E-4</v>
      </c>
    </row>
    <row r="436" spans="1:37" x14ac:dyDescent="0.2">
      <c r="A436" s="11" t="s">
        <v>446</v>
      </c>
      <c r="B436" s="11" t="s">
        <v>605</v>
      </c>
      <c r="C436" s="11">
        <v>2010</v>
      </c>
      <c r="D436" s="12">
        <v>100640.666</v>
      </c>
      <c r="E436" s="12">
        <v>207704.05899999998</v>
      </c>
      <c r="F436" s="12">
        <v>233534.89899999998</v>
      </c>
      <c r="G436" s="12">
        <v>212459.84299999999</v>
      </c>
      <c r="H436" s="12">
        <v>232928.40000000002</v>
      </c>
      <c r="I436" s="12">
        <v>268276.68200000003</v>
      </c>
      <c r="J436" s="12">
        <v>237712.55499999996</v>
      </c>
      <c r="K436" s="12">
        <v>278592.79700000008</v>
      </c>
      <c r="L436" s="12">
        <v>1392616.4379999998</v>
      </c>
      <c r="M436" s="12">
        <f t="shared" si="6"/>
        <v>379233.46300000011</v>
      </c>
      <c r="N436" s="13">
        <v>1771762</v>
      </c>
      <c r="O436" s="14">
        <v>120</v>
      </c>
      <c r="P436" s="14">
        <v>57</v>
      </c>
      <c r="Q436" s="14">
        <v>56</v>
      </c>
      <c r="R436" s="14">
        <v>36</v>
      </c>
      <c r="S436" s="14">
        <v>46</v>
      </c>
      <c r="T436" s="14">
        <v>44</v>
      </c>
      <c r="U436" s="14">
        <v>57</v>
      </c>
      <c r="V436" s="14">
        <v>370</v>
      </c>
      <c r="W436" s="14">
        <v>41</v>
      </c>
      <c r="X436" s="14">
        <v>296</v>
      </c>
      <c r="Y436" s="14">
        <v>490</v>
      </c>
      <c r="Z436" s="14">
        <v>827</v>
      </c>
      <c r="AA436" s="15">
        <v>1.1923609488037371E-3</v>
      </c>
      <c r="AB436" s="16">
        <v>2.744289171546715E-4</v>
      </c>
      <c r="AC436" s="15">
        <v>2.3979285425772704E-4</v>
      </c>
      <c r="AD436" s="15">
        <v>1.694437851956805E-4</v>
      </c>
      <c r="AE436" s="15">
        <v>1.9748557925954927E-4</v>
      </c>
      <c r="AF436" s="15">
        <v>1.6400978151354949E-4</v>
      </c>
      <c r="AG436" s="15">
        <v>2.3978539963949319E-4</v>
      </c>
      <c r="AH436" s="15">
        <v>1.3281032531505109E-3</v>
      </c>
      <c r="AI436" s="15">
        <v>2.1254955199659939E-4</v>
      </c>
      <c r="AJ436" s="15">
        <v>1.2920800715310291E-3</v>
      </c>
      <c r="AK436" s="15">
        <v>4.6676698111823144E-4</v>
      </c>
    </row>
    <row r="437" spans="1:37" x14ac:dyDescent="0.2">
      <c r="A437" s="11" t="s">
        <v>447</v>
      </c>
      <c r="B437" s="11" t="s">
        <v>605</v>
      </c>
      <c r="C437" s="11">
        <v>2011</v>
      </c>
      <c r="D437" s="12">
        <v>96984.424000000014</v>
      </c>
      <c r="E437" s="12">
        <v>198917.22599999997</v>
      </c>
      <c r="F437" s="12">
        <v>224664.359</v>
      </c>
      <c r="G437" s="12">
        <v>204237.26599999992</v>
      </c>
      <c r="H437" s="12">
        <v>220165.11500000002</v>
      </c>
      <c r="I437" s="12">
        <v>254870.38100000002</v>
      </c>
      <c r="J437" s="12">
        <v>237264.83299999998</v>
      </c>
      <c r="K437" s="12">
        <v>275543.96800000005</v>
      </c>
      <c r="L437" s="12">
        <v>1340119.1799999997</v>
      </c>
      <c r="M437" s="12">
        <f t="shared" si="6"/>
        <v>372528.39200000005</v>
      </c>
      <c r="N437" s="13">
        <v>1713552</v>
      </c>
      <c r="O437" s="14">
        <v>94</v>
      </c>
      <c r="P437" s="14">
        <v>51</v>
      </c>
      <c r="Q437" s="14">
        <v>45</v>
      </c>
      <c r="R437" s="14">
        <v>38</v>
      </c>
      <c r="S437" s="14">
        <v>60</v>
      </c>
      <c r="T437" s="14">
        <v>64</v>
      </c>
      <c r="U437" s="14">
        <v>54</v>
      </c>
      <c r="V437" s="14">
        <v>344</v>
      </c>
      <c r="W437" s="14">
        <v>39</v>
      </c>
      <c r="X437" s="14">
        <v>312</v>
      </c>
      <c r="Y437" s="14">
        <v>438</v>
      </c>
      <c r="Z437" s="14">
        <v>789</v>
      </c>
      <c r="AA437" s="15">
        <v>9.6922780095079996E-4</v>
      </c>
      <c r="AB437" s="16">
        <v>2.5638805158081186E-4</v>
      </c>
      <c r="AC437" s="15">
        <v>2.0029879327677428E-4</v>
      </c>
      <c r="AD437" s="15">
        <v>1.8605811145160951E-4</v>
      </c>
      <c r="AE437" s="15">
        <v>2.7252273821854107E-4</v>
      </c>
      <c r="AF437" s="15">
        <v>2.5110803283179457E-4</v>
      </c>
      <c r="AG437" s="15">
        <v>2.2759377914214536E-4</v>
      </c>
      <c r="AH437" s="15">
        <v>1.2484395956728037E-3</v>
      </c>
      <c r="AI437" s="15">
        <v>2.3281511424976401E-4</v>
      </c>
      <c r="AJ437" s="15">
        <v>1.1757493104042388E-3</v>
      </c>
      <c r="AK437" s="15">
        <v>4.6044707134653632E-4</v>
      </c>
    </row>
    <row r="438" spans="1:37" x14ac:dyDescent="0.2">
      <c r="A438" s="11" t="s">
        <v>448</v>
      </c>
      <c r="B438" s="11" t="s">
        <v>605</v>
      </c>
      <c r="C438" s="11">
        <v>2012</v>
      </c>
      <c r="D438" s="12">
        <v>95141.876999999979</v>
      </c>
      <c r="E438" s="12">
        <v>195819.85500000007</v>
      </c>
      <c r="F438" s="12">
        <v>218874.61499999993</v>
      </c>
      <c r="G438" s="12">
        <v>200456.766</v>
      </c>
      <c r="H438" s="12">
        <v>213889.34099999999</v>
      </c>
      <c r="I438" s="12">
        <v>243754.10199999998</v>
      </c>
      <c r="J438" s="12">
        <v>231942.30300000004</v>
      </c>
      <c r="K438" s="12">
        <v>265390.29800000001</v>
      </c>
      <c r="L438" s="12">
        <v>1304736.9820000001</v>
      </c>
      <c r="M438" s="12">
        <f t="shared" si="6"/>
        <v>360532.17499999999</v>
      </c>
      <c r="N438" s="13">
        <v>1665624</v>
      </c>
      <c r="O438" s="14">
        <v>111</v>
      </c>
      <c r="P438" s="14">
        <v>54</v>
      </c>
      <c r="Q438" s="14">
        <v>62</v>
      </c>
      <c r="R438" s="14">
        <v>51</v>
      </c>
      <c r="S438" s="14">
        <v>57</v>
      </c>
      <c r="T438" s="14">
        <v>50</v>
      </c>
      <c r="U438" s="14">
        <v>62</v>
      </c>
      <c r="V438" s="14">
        <v>352</v>
      </c>
      <c r="W438" s="14">
        <v>40</v>
      </c>
      <c r="X438" s="14">
        <v>336</v>
      </c>
      <c r="Y438" s="14">
        <v>463</v>
      </c>
      <c r="Z438" s="14">
        <v>839</v>
      </c>
      <c r="AA438" s="15">
        <v>1.1666786855592519E-3</v>
      </c>
      <c r="AB438" s="16">
        <v>2.7576366043167576E-4</v>
      </c>
      <c r="AC438" s="15">
        <v>2.8326720300570271E-4</v>
      </c>
      <c r="AD438" s="15">
        <v>2.5441895036857975E-4</v>
      </c>
      <c r="AE438" s="15">
        <v>2.6649294318972165E-4</v>
      </c>
      <c r="AF438" s="15">
        <v>2.0512475314159021E-4</v>
      </c>
      <c r="AG438" s="15">
        <v>2.6730785716135616E-4</v>
      </c>
      <c r="AH438" s="15">
        <v>1.3263484108224635E-3</v>
      </c>
      <c r="AI438" s="15">
        <v>2.5752316722482536E-4</v>
      </c>
      <c r="AJ438" s="15">
        <v>1.2842127058424119E-3</v>
      </c>
      <c r="AK438" s="15">
        <v>5.0371512418168811E-4</v>
      </c>
    </row>
    <row r="439" spans="1:37" x14ac:dyDescent="0.2">
      <c r="A439" s="11" t="s">
        <v>449</v>
      </c>
      <c r="B439" s="11" t="s">
        <v>605</v>
      </c>
      <c r="C439" s="11">
        <v>2013</v>
      </c>
      <c r="D439" s="12">
        <v>95425.62</v>
      </c>
      <c r="E439" s="12">
        <v>199015.80100000001</v>
      </c>
      <c r="F439" s="12">
        <v>219891.519</v>
      </c>
      <c r="G439" s="12">
        <v>203896.48299999998</v>
      </c>
      <c r="H439" s="12">
        <v>217797.07099999997</v>
      </c>
      <c r="I439" s="12">
        <v>250752.90399999992</v>
      </c>
      <c r="J439" s="12">
        <v>246320.25199999998</v>
      </c>
      <c r="K439" s="12">
        <v>275694.995</v>
      </c>
      <c r="L439" s="12">
        <v>1337674.0299999998</v>
      </c>
      <c r="M439" s="12">
        <f t="shared" si="6"/>
        <v>371120.61499999999</v>
      </c>
      <c r="N439" s="13">
        <v>1709774</v>
      </c>
      <c r="O439" s="14">
        <v>135</v>
      </c>
      <c r="P439" s="14">
        <v>60</v>
      </c>
      <c r="Q439" s="14">
        <v>75</v>
      </c>
      <c r="R439" s="14">
        <v>65</v>
      </c>
      <c r="S439" s="14">
        <v>53</v>
      </c>
      <c r="T439" s="14">
        <v>42</v>
      </c>
      <c r="U439" s="14">
        <v>55</v>
      </c>
      <c r="V439" s="14">
        <v>399</v>
      </c>
      <c r="W439" s="14">
        <v>55</v>
      </c>
      <c r="X439" s="14">
        <v>350</v>
      </c>
      <c r="Y439" s="14">
        <v>534</v>
      </c>
      <c r="Z439" s="14">
        <v>939</v>
      </c>
      <c r="AA439" s="15">
        <v>1.4147144131733177E-3</v>
      </c>
      <c r="AB439" s="16">
        <v>3.0148359928466184E-4</v>
      </c>
      <c r="AC439" s="15">
        <v>3.4107727456282659E-4</v>
      </c>
      <c r="AD439" s="15">
        <v>3.1878921619261089E-4</v>
      </c>
      <c r="AE439" s="15">
        <v>2.4334578861255672E-4</v>
      </c>
      <c r="AF439" s="15">
        <v>1.6749556766848056E-4</v>
      </c>
      <c r="AG439" s="15">
        <v>2.2328655298712509E-4</v>
      </c>
      <c r="AH439" s="15">
        <v>1.4472515179319813E-3</v>
      </c>
      <c r="AI439" s="15">
        <v>2.6164819840301457E-4</v>
      </c>
      <c r="AJ439" s="15">
        <v>1.4388853068698433E-3</v>
      </c>
      <c r="AK439" s="15">
        <v>5.491953907358516E-4</v>
      </c>
    </row>
    <row r="440" spans="1:37" x14ac:dyDescent="0.2">
      <c r="A440" s="11" t="s">
        <v>450</v>
      </c>
      <c r="B440" s="11" t="s">
        <v>605</v>
      </c>
      <c r="C440" s="11">
        <v>2014</v>
      </c>
      <c r="D440" s="12">
        <v>93094.791000000027</v>
      </c>
      <c r="E440" s="12">
        <v>190358.6749999999</v>
      </c>
      <c r="F440" s="12">
        <v>215006.302</v>
      </c>
      <c r="G440" s="12">
        <v>196989.7079999999</v>
      </c>
      <c r="H440" s="12">
        <v>203944.20000000004</v>
      </c>
      <c r="I440" s="12">
        <v>230993.27899999998</v>
      </c>
      <c r="J440" s="12">
        <v>240086.11800000007</v>
      </c>
      <c r="K440" s="12">
        <v>277319.74899999995</v>
      </c>
      <c r="L440" s="12">
        <v>1277378.2819999999</v>
      </c>
      <c r="M440" s="12">
        <f t="shared" si="6"/>
        <v>370414.54</v>
      </c>
      <c r="N440" s="13">
        <v>1648123</v>
      </c>
      <c r="O440" s="14">
        <v>85</v>
      </c>
      <c r="P440" s="14">
        <v>54</v>
      </c>
      <c r="Q440" s="14">
        <v>62</v>
      </c>
      <c r="R440" s="14">
        <v>61</v>
      </c>
      <c r="S440" s="14">
        <v>65</v>
      </c>
      <c r="T440" s="14">
        <v>41</v>
      </c>
      <c r="U440" s="14">
        <v>80</v>
      </c>
      <c r="V440" s="14">
        <v>328</v>
      </c>
      <c r="W440" s="14">
        <v>42</v>
      </c>
      <c r="X440" s="14">
        <v>363</v>
      </c>
      <c r="Y440" s="14">
        <v>413</v>
      </c>
      <c r="Z440" s="14">
        <v>818</v>
      </c>
      <c r="AA440" s="15">
        <v>9.1304786322577358E-4</v>
      </c>
      <c r="AB440" s="16">
        <v>2.836750150735186E-4</v>
      </c>
      <c r="AC440" s="15">
        <v>2.8836364061552019E-4</v>
      </c>
      <c r="AD440" s="15">
        <v>3.0966084786520942E-4</v>
      </c>
      <c r="AE440" s="15">
        <v>3.1871462880533001E-4</v>
      </c>
      <c r="AF440" s="15">
        <v>1.7749434172931067E-4</v>
      </c>
      <c r="AG440" s="15">
        <v>3.3321376790306542E-4</v>
      </c>
      <c r="AH440" s="15">
        <v>1.1827502411305012E-3</v>
      </c>
      <c r="AI440" s="15">
        <v>2.8417580376554426E-4</v>
      </c>
      <c r="AJ440" s="15">
        <v>1.1149670312617858E-3</v>
      </c>
      <c r="AK440" s="15">
        <v>4.9632217983730585E-4</v>
      </c>
    </row>
    <row r="441" spans="1:37" x14ac:dyDescent="0.2">
      <c r="A441" s="11" t="s">
        <v>451</v>
      </c>
      <c r="B441" s="11" t="s">
        <v>605</v>
      </c>
      <c r="C441" s="11">
        <v>2015</v>
      </c>
      <c r="D441" s="12">
        <v>87532.506999999998</v>
      </c>
      <c r="E441" s="12">
        <v>179115.66399999996</v>
      </c>
      <c r="F441" s="12">
        <v>203530.359</v>
      </c>
      <c r="G441" s="12">
        <v>185741.79199999999</v>
      </c>
      <c r="H441" s="12">
        <v>190753.64199999999</v>
      </c>
      <c r="I441" s="12">
        <v>211106.94200000004</v>
      </c>
      <c r="J441" s="12">
        <v>219004.64299999998</v>
      </c>
      <c r="K441" s="12">
        <v>257701.36199999996</v>
      </c>
      <c r="L441" s="12">
        <v>1189253.0419999999</v>
      </c>
      <c r="M441" s="12">
        <f t="shared" si="6"/>
        <v>345233.86899999995</v>
      </c>
      <c r="N441" s="13">
        <v>1534068</v>
      </c>
      <c r="O441" s="14">
        <v>114</v>
      </c>
      <c r="P441" s="14">
        <v>42</v>
      </c>
      <c r="Q441" s="14">
        <v>48</v>
      </c>
      <c r="R441" s="14">
        <v>47</v>
      </c>
      <c r="S441" s="14">
        <v>43</v>
      </c>
      <c r="T441" s="14">
        <v>54</v>
      </c>
      <c r="U441" s="14">
        <v>51</v>
      </c>
      <c r="V441" s="14">
        <v>423</v>
      </c>
      <c r="W441" s="14">
        <v>50</v>
      </c>
      <c r="X441" s="14">
        <v>285</v>
      </c>
      <c r="Y441" s="14">
        <v>537</v>
      </c>
      <c r="Z441" s="14">
        <v>872</v>
      </c>
      <c r="AA441" s="15">
        <v>1.3023733000129883E-3</v>
      </c>
      <c r="AB441" s="16">
        <v>2.3448535467004164E-4</v>
      </c>
      <c r="AC441" s="15">
        <v>2.3583705269246836E-4</v>
      </c>
      <c r="AD441" s="15">
        <v>2.5303944521004731E-4</v>
      </c>
      <c r="AE441" s="15">
        <v>2.2542164620898824E-4</v>
      </c>
      <c r="AF441" s="15">
        <v>2.5579452522219755E-4</v>
      </c>
      <c r="AG441" s="15">
        <v>2.3287177523446389E-4</v>
      </c>
      <c r="AH441" s="15">
        <v>1.6414348636620711E-3</v>
      </c>
      <c r="AI441" s="15">
        <v>2.3964622324674283E-4</v>
      </c>
      <c r="AJ441" s="15">
        <v>1.5554673171420503E-3</v>
      </c>
      <c r="AK441" s="15">
        <v>5.68423303269477E-4</v>
      </c>
    </row>
    <row r="442" spans="1:37" x14ac:dyDescent="0.2">
      <c r="A442" s="11" t="s">
        <v>452</v>
      </c>
      <c r="B442" s="11" t="s">
        <v>605</v>
      </c>
      <c r="C442" s="11">
        <v>2016</v>
      </c>
      <c r="D442" s="12">
        <v>95271.116000000038</v>
      </c>
      <c r="E442" s="12">
        <v>197379.66199999998</v>
      </c>
      <c r="F442" s="12">
        <v>217308.40600000005</v>
      </c>
      <c r="G442" s="12">
        <v>203684.43800000005</v>
      </c>
      <c r="H442" s="12">
        <v>208815.12199999997</v>
      </c>
      <c r="I442" s="12">
        <v>229522.10499999995</v>
      </c>
      <c r="J442" s="12">
        <v>241397.17900000009</v>
      </c>
      <c r="K442" s="12">
        <v>292086.73300000007</v>
      </c>
      <c r="L442" s="12">
        <v>1298106.912</v>
      </c>
      <c r="M442" s="12">
        <f t="shared" si="6"/>
        <v>387357.8490000001</v>
      </c>
      <c r="N442" s="13">
        <v>1685760</v>
      </c>
      <c r="O442" s="14">
        <v>87</v>
      </c>
      <c r="P442" s="14">
        <v>67</v>
      </c>
      <c r="Q442" s="14">
        <v>40</v>
      </c>
      <c r="R442" s="14">
        <v>46</v>
      </c>
      <c r="S442" s="14">
        <v>57</v>
      </c>
      <c r="T442" s="14">
        <v>41</v>
      </c>
      <c r="U442" s="14">
        <v>52</v>
      </c>
      <c r="V442" s="14">
        <v>297</v>
      </c>
      <c r="W442" s="14">
        <v>51</v>
      </c>
      <c r="X442" s="14">
        <v>303</v>
      </c>
      <c r="Y442" s="14">
        <v>384</v>
      </c>
      <c r="Z442" s="14">
        <v>738</v>
      </c>
      <c r="AA442" s="15">
        <v>9.1318338288385291E-4</v>
      </c>
      <c r="AB442" s="16">
        <v>3.3944733373796136E-4</v>
      </c>
      <c r="AC442" s="15">
        <v>1.8407019192805634E-4</v>
      </c>
      <c r="AD442" s="15">
        <v>2.2583954106498793E-4</v>
      </c>
      <c r="AE442" s="15">
        <v>2.7296873643087977E-4</v>
      </c>
      <c r="AF442" s="15">
        <v>1.7863203197792218E-4</v>
      </c>
      <c r="AG442" s="15">
        <v>2.1541262501663277E-4</v>
      </c>
      <c r="AH442" s="15">
        <v>1.0168212604165076E-3</v>
      </c>
      <c r="AI442" s="15">
        <v>2.3341682969175962E-4</v>
      </c>
      <c r="AJ442" s="15">
        <v>9.9133140322658062E-4</v>
      </c>
      <c r="AK442" s="15">
        <v>4.3778473804100226E-4</v>
      </c>
    </row>
    <row r="443" spans="1:37" x14ac:dyDescent="0.2">
      <c r="A443" s="11" t="s">
        <v>453</v>
      </c>
      <c r="B443" s="11" t="s">
        <v>605</v>
      </c>
      <c r="C443" s="11">
        <v>2017</v>
      </c>
      <c r="D443" s="12">
        <v>85713</v>
      </c>
      <c r="E443" s="12">
        <v>182063</v>
      </c>
      <c r="F443" s="12">
        <v>198444</v>
      </c>
      <c r="G443" s="12">
        <v>186817</v>
      </c>
      <c r="H443" s="12">
        <v>187249</v>
      </c>
      <c r="I443" s="12">
        <v>207374</v>
      </c>
      <c r="J443" s="12">
        <v>225160</v>
      </c>
      <c r="K443" s="12">
        <v>282907</v>
      </c>
      <c r="L443" s="12">
        <v>1187107</v>
      </c>
      <c r="M443" s="12">
        <f t="shared" si="6"/>
        <v>368620</v>
      </c>
      <c r="N443" s="13">
        <v>1555727</v>
      </c>
      <c r="O443" s="14">
        <v>93</v>
      </c>
      <c r="P443" s="14">
        <v>44</v>
      </c>
      <c r="Q443" s="14">
        <v>56</v>
      </c>
      <c r="R443" s="14">
        <v>39</v>
      </c>
      <c r="S443" s="14">
        <v>62</v>
      </c>
      <c r="T443" s="14">
        <v>43</v>
      </c>
      <c r="U443" s="14">
        <v>45</v>
      </c>
      <c r="V443" s="14">
        <v>365</v>
      </c>
      <c r="W443" s="14">
        <v>66</v>
      </c>
      <c r="X443" s="14">
        <v>289</v>
      </c>
      <c r="Y443" s="14">
        <v>458</v>
      </c>
      <c r="Z443" s="14">
        <v>813</v>
      </c>
      <c r="AA443" s="15">
        <v>1.0850162752441288E-3</v>
      </c>
      <c r="AB443" s="16">
        <v>2.4167458517106716E-4</v>
      </c>
      <c r="AC443" s="15">
        <v>2.8219548084094253E-4</v>
      </c>
      <c r="AD443" s="15">
        <v>2.0876044471327556E-4</v>
      </c>
      <c r="AE443" s="15">
        <v>3.3110991246949249E-4</v>
      </c>
      <c r="AF443" s="15">
        <v>2.0735482750971674E-4</v>
      </c>
      <c r="AG443" s="15">
        <v>1.9985787884171257E-4</v>
      </c>
      <c r="AH443" s="15">
        <v>1.2901766304828088E-3</v>
      </c>
      <c r="AI443" s="15">
        <v>2.4344898985516892E-4</v>
      </c>
      <c r="AJ443" s="15">
        <v>1.2424719223048126E-3</v>
      </c>
      <c r="AK443" s="15">
        <v>5.2258526078161527E-4</v>
      </c>
    </row>
    <row r="444" spans="1:37" x14ac:dyDescent="0.2">
      <c r="A444" s="11" t="s">
        <v>454</v>
      </c>
      <c r="B444" s="11" t="s">
        <v>606</v>
      </c>
      <c r="C444" s="11">
        <v>2009</v>
      </c>
      <c r="D444" s="12">
        <v>356612.68</v>
      </c>
      <c r="E444" s="12">
        <v>723103.33299999975</v>
      </c>
      <c r="F444" s="12">
        <v>826691.03999999992</v>
      </c>
      <c r="G444" s="12">
        <v>687415.73300000036</v>
      </c>
      <c r="H444" s="12">
        <v>786252.96199999994</v>
      </c>
      <c r="I444" s="12">
        <v>860910.71599999978</v>
      </c>
      <c r="J444" s="12">
        <v>620627.3670000002</v>
      </c>
      <c r="K444" s="12">
        <v>739565.81499999971</v>
      </c>
      <c r="L444" s="12">
        <v>4505001.1510000005</v>
      </c>
      <c r="M444" s="12">
        <f t="shared" si="6"/>
        <v>1096178.4949999996</v>
      </c>
      <c r="N444" s="13">
        <v>5599420</v>
      </c>
      <c r="O444" s="14">
        <v>117</v>
      </c>
      <c r="P444" s="14">
        <v>65</v>
      </c>
      <c r="Q444" s="14">
        <v>51</v>
      </c>
      <c r="R444" s="14">
        <v>50</v>
      </c>
      <c r="S444" s="14">
        <v>35</v>
      </c>
      <c r="T444" s="14">
        <v>74</v>
      </c>
      <c r="U444" s="14">
        <v>55</v>
      </c>
      <c r="V444" s="14">
        <v>808</v>
      </c>
      <c r="W444" s="14">
        <v>52</v>
      </c>
      <c r="X444" s="14">
        <v>330</v>
      </c>
      <c r="Y444" s="14">
        <v>925</v>
      </c>
      <c r="Z444" s="14">
        <v>1307</v>
      </c>
      <c r="AA444" s="15">
        <v>3.2808704390432778E-4</v>
      </c>
      <c r="AB444" s="16">
        <v>8.9890333834210135E-5</v>
      </c>
      <c r="AC444" s="15">
        <v>6.1691729476105134E-5</v>
      </c>
      <c r="AD444" s="15">
        <v>7.2736188015062452E-5</v>
      </c>
      <c r="AE444" s="15">
        <v>4.4514935639759159E-5</v>
      </c>
      <c r="AF444" s="15">
        <v>8.5955487165756248E-5</v>
      </c>
      <c r="AG444" s="15">
        <v>8.8620004409183564E-5</v>
      </c>
      <c r="AH444" s="15">
        <v>1.0925329208192247E-3</v>
      </c>
      <c r="AI444" s="15">
        <v>7.3251923570929174E-5</v>
      </c>
      <c r="AJ444" s="15">
        <v>8.4384067395885216E-4</v>
      </c>
      <c r="AK444" s="15">
        <v>2.3341703247836383E-4</v>
      </c>
    </row>
    <row r="445" spans="1:37" x14ac:dyDescent="0.2">
      <c r="A445" s="11" t="s">
        <v>455</v>
      </c>
      <c r="B445" s="11" t="s">
        <v>606</v>
      </c>
      <c r="C445" s="11">
        <v>2010</v>
      </c>
      <c r="D445" s="12">
        <v>348413.71600000001</v>
      </c>
      <c r="E445" s="12">
        <v>731724.79799999995</v>
      </c>
      <c r="F445" s="12">
        <v>782033.87599999993</v>
      </c>
      <c r="G445" s="12">
        <v>689457.05300000007</v>
      </c>
      <c r="H445" s="12">
        <v>749960.17600000009</v>
      </c>
      <c r="I445" s="12">
        <v>851363.11199999996</v>
      </c>
      <c r="J445" s="12">
        <v>638761.02399999998</v>
      </c>
      <c r="K445" s="12">
        <v>735473.98899999994</v>
      </c>
      <c r="L445" s="12">
        <v>4443300.0389999999</v>
      </c>
      <c r="M445" s="12">
        <f t="shared" si="6"/>
        <v>1083887.7050000001</v>
      </c>
      <c r="N445" s="13">
        <v>5526493</v>
      </c>
      <c r="O445" s="14">
        <v>121</v>
      </c>
      <c r="P445" s="14">
        <v>46</v>
      </c>
      <c r="Q445" s="14">
        <v>60</v>
      </c>
      <c r="R445" s="14">
        <v>61</v>
      </c>
      <c r="S445" s="14">
        <v>58</v>
      </c>
      <c r="T445" s="14">
        <v>48</v>
      </c>
      <c r="U445" s="14">
        <v>55</v>
      </c>
      <c r="V445" s="14">
        <v>784</v>
      </c>
      <c r="W445" s="14">
        <v>50</v>
      </c>
      <c r="X445" s="14">
        <v>328</v>
      </c>
      <c r="Y445" s="14">
        <v>905</v>
      </c>
      <c r="Z445" s="14">
        <v>1283</v>
      </c>
      <c r="AA445" s="15">
        <v>3.4728827954637695E-4</v>
      </c>
      <c r="AB445" s="16">
        <v>6.2865164780160967E-5</v>
      </c>
      <c r="AC445" s="15">
        <v>7.6723019093357026E-5</v>
      </c>
      <c r="AD445" s="15">
        <v>8.847541661162757E-5</v>
      </c>
      <c r="AE445" s="15">
        <v>7.7337439848272681E-5</v>
      </c>
      <c r="AF445" s="15">
        <v>5.6380173539865562E-5</v>
      </c>
      <c r="AG445" s="15">
        <v>8.6104189099678069E-5</v>
      </c>
      <c r="AH445" s="15">
        <v>1.0659792347870512E-3</v>
      </c>
      <c r="AI445" s="15">
        <v>7.3819007746732989E-5</v>
      </c>
      <c r="AJ445" s="15">
        <v>8.3495734458949322E-4</v>
      </c>
      <c r="AK445" s="15">
        <v>2.3215446034220979E-4</v>
      </c>
    </row>
    <row r="446" spans="1:37" x14ac:dyDescent="0.2">
      <c r="A446" s="11" t="s">
        <v>456</v>
      </c>
      <c r="B446" s="11" t="s">
        <v>606</v>
      </c>
      <c r="C446" s="11">
        <v>2011</v>
      </c>
      <c r="D446" s="12">
        <v>341973.43700000003</v>
      </c>
      <c r="E446" s="12">
        <v>714014.02899999998</v>
      </c>
      <c r="F446" s="12">
        <v>767665.66700000025</v>
      </c>
      <c r="G446" s="12">
        <v>685057.929</v>
      </c>
      <c r="H446" s="12">
        <v>714841.61899999983</v>
      </c>
      <c r="I446" s="12">
        <v>828854.99500000011</v>
      </c>
      <c r="J446" s="12">
        <v>648120.84100000001</v>
      </c>
      <c r="K446" s="12">
        <v>729900.58600000013</v>
      </c>
      <c r="L446" s="12">
        <v>4358555.08</v>
      </c>
      <c r="M446" s="12">
        <f t="shared" si="6"/>
        <v>1071874.023</v>
      </c>
      <c r="N446" s="13">
        <v>5429850</v>
      </c>
      <c r="O446" s="14">
        <v>113</v>
      </c>
      <c r="P446" s="14">
        <v>36</v>
      </c>
      <c r="Q446" s="14">
        <v>56</v>
      </c>
      <c r="R446" s="14">
        <v>73</v>
      </c>
      <c r="S446" s="14">
        <v>54</v>
      </c>
      <c r="T446" s="14">
        <v>48</v>
      </c>
      <c r="U446" s="14">
        <v>59</v>
      </c>
      <c r="V446" s="14">
        <v>853</v>
      </c>
      <c r="W446" s="14">
        <v>62</v>
      </c>
      <c r="X446" s="14">
        <v>326</v>
      </c>
      <c r="Y446" s="14">
        <v>966</v>
      </c>
      <c r="Z446" s="14">
        <v>1354</v>
      </c>
      <c r="AA446" s="15">
        <v>3.3043502147799854E-4</v>
      </c>
      <c r="AB446" s="16">
        <v>5.041917740806743E-5</v>
      </c>
      <c r="AC446" s="15">
        <v>7.2948423261971906E-5</v>
      </c>
      <c r="AD446" s="15">
        <v>1.0656033148402549E-4</v>
      </c>
      <c r="AE446" s="15">
        <v>7.5541208800267143E-5</v>
      </c>
      <c r="AF446" s="15">
        <v>5.7911215218049079E-5</v>
      </c>
      <c r="AG446" s="15">
        <v>9.1032406717499772E-5</v>
      </c>
      <c r="AH446" s="15">
        <v>1.1686523019177298E-3</v>
      </c>
      <c r="AI446" s="15">
        <v>7.4795429681710017E-5</v>
      </c>
      <c r="AJ446" s="15">
        <v>9.0122531125096583E-4</v>
      </c>
      <c r="AK446" s="15">
        <v>2.4936232124275992E-4</v>
      </c>
    </row>
    <row r="447" spans="1:37" x14ac:dyDescent="0.2">
      <c r="A447" s="11" t="s">
        <v>457</v>
      </c>
      <c r="B447" s="11" t="s">
        <v>606</v>
      </c>
      <c r="C447" s="11">
        <v>2012</v>
      </c>
      <c r="D447" s="12">
        <v>346030.41799999995</v>
      </c>
      <c r="E447" s="12">
        <v>722250.39599999983</v>
      </c>
      <c r="F447" s="12">
        <v>777727.02099999983</v>
      </c>
      <c r="G447" s="12">
        <v>705785.09700000018</v>
      </c>
      <c r="H447" s="12">
        <v>708926.52199999988</v>
      </c>
      <c r="I447" s="12">
        <v>841477.80100000009</v>
      </c>
      <c r="J447" s="12">
        <v>686811.78200000024</v>
      </c>
      <c r="K447" s="12">
        <v>759062.84799999977</v>
      </c>
      <c r="L447" s="12">
        <v>4442978.6189999999</v>
      </c>
      <c r="M447" s="12">
        <f t="shared" si="6"/>
        <v>1105093.2659999998</v>
      </c>
      <c r="N447" s="13">
        <v>5549948</v>
      </c>
      <c r="O447" s="14">
        <v>98</v>
      </c>
      <c r="P447" s="14">
        <v>40</v>
      </c>
      <c r="Q447" s="14">
        <v>41</v>
      </c>
      <c r="R447" s="14">
        <v>52</v>
      </c>
      <c r="S447" s="14">
        <v>37</v>
      </c>
      <c r="T447" s="14">
        <v>50</v>
      </c>
      <c r="U447" s="14">
        <v>44</v>
      </c>
      <c r="V447" s="14">
        <v>878</v>
      </c>
      <c r="W447" s="14">
        <v>62</v>
      </c>
      <c r="X447" s="14">
        <v>264</v>
      </c>
      <c r="Y447" s="14">
        <v>976</v>
      </c>
      <c r="Z447" s="14">
        <v>1302</v>
      </c>
      <c r="AA447" s="15">
        <v>2.8321209611115752E-4</v>
      </c>
      <c r="AB447" s="16">
        <v>5.5382454923569206E-5</v>
      </c>
      <c r="AC447" s="15">
        <v>5.2717726005304896E-5</v>
      </c>
      <c r="AD447" s="15">
        <v>7.3676817803365979E-5</v>
      </c>
      <c r="AE447" s="15">
        <v>5.2191586647960118E-5</v>
      </c>
      <c r="AF447" s="15">
        <v>5.9419273973217975E-5</v>
      </c>
      <c r="AG447" s="15">
        <v>6.4064131037286113E-5</v>
      </c>
      <c r="AH447" s="15">
        <v>1.1566894655869132E-3</v>
      </c>
      <c r="AI447" s="15">
        <v>5.9419597220438483E-5</v>
      </c>
      <c r="AJ447" s="15">
        <v>8.8318337467816962E-4</v>
      </c>
      <c r="AK447" s="15">
        <v>2.3459679261859752E-4</v>
      </c>
    </row>
    <row r="448" spans="1:37" x14ac:dyDescent="0.2">
      <c r="A448" s="11" t="s">
        <v>458</v>
      </c>
      <c r="B448" s="11" t="s">
        <v>606</v>
      </c>
      <c r="C448" s="11">
        <v>2013</v>
      </c>
      <c r="D448" s="12">
        <v>339459.902</v>
      </c>
      <c r="E448" s="12">
        <v>715012.74799999979</v>
      </c>
      <c r="F448" s="12">
        <v>765980.74499999976</v>
      </c>
      <c r="G448" s="12">
        <v>703360.71799999999</v>
      </c>
      <c r="H448" s="12">
        <v>690269.22900000017</v>
      </c>
      <c r="I448" s="12">
        <v>825596.71200000006</v>
      </c>
      <c r="J448" s="12">
        <v>694988.28599999996</v>
      </c>
      <c r="K448" s="12">
        <v>760853.7150000002</v>
      </c>
      <c r="L448" s="12">
        <v>4395208.4380000001</v>
      </c>
      <c r="M448" s="12">
        <f t="shared" si="6"/>
        <v>1100313.6170000001</v>
      </c>
      <c r="N448" s="13">
        <v>5493840</v>
      </c>
      <c r="O448" s="14">
        <v>111</v>
      </c>
      <c r="P448" s="14">
        <v>67</v>
      </c>
      <c r="Q448" s="14">
        <v>64</v>
      </c>
      <c r="R448" s="14">
        <v>65</v>
      </c>
      <c r="S448" s="14">
        <v>61</v>
      </c>
      <c r="T448" s="14">
        <v>31</v>
      </c>
      <c r="U448" s="14">
        <v>65</v>
      </c>
      <c r="V448" s="14">
        <v>970</v>
      </c>
      <c r="W448" s="14">
        <v>45</v>
      </c>
      <c r="X448" s="14">
        <v>353</v>
      </c>
      <c r="Y448" s="14">
        <v>1081</v>
      </c>
      <c r="Z448" s="14">
        <v>1479</v>
      </c>
      <c r="AA448" s="15">
        <v>3.2699001957527227E-4</v>
      </c>
      <c r="AB448" s="16">
        <v>9.3704623011840369E-5</v>
      </c>
      <c r="AC448" s="15">
        <v>8.3553014116562443E-5</v>
      </c>
      <c r="AD448" s="15">
        <v>9.2413463442807741E-5</v>
      </c>
      <c r="AE448" s="15">
        <v>8.8371315766706427E-5</v>
      </c>
      <c r="AF448" s="15">
        <v>3.7548599151882276E-5</v>
      </c>
      <c r="AG448" s="15">
        <v>9.3526756219312741E-5</v>
      </c>
      <c r="AH448" s="15">
        <v>1.2748837008701465E-3</v>
      </c>
      <c r="AI448" s="15">
        <v>8.0314734779820691E-5</v>
      </c>
      <c r="AJ448" s="15">
        <v>9.8244717078694471E-4</v>
      </c>
      <c r="AK448" s="15">
        <v>2.6921060678869425E-4</v>
      </c>
    </row>
    <row r="449" spans="1:37" x14ac:dyDescent="0.2">
      <c r="A449" s="11" t="s">
        <v>459</v>
      </c>
      <c r="B449" s="11" t="s">
        <v>606</v>
      </c>
      <c r="C449" s="11">
        <v>2014</v>
      </c>
      <c r="D449" s="12">
        <v>336435.57700000005</v>
      </c>
      <c r="E449" s="12">
        <v>718078.11599999992</v>
      </c>
      <c r="F449" s="12">
        <v>768358.94899999967</v>
      </c>
      <c r="G449" s="12">
        <v>711654.73300000012</v>
      </c>
      <c r="H449" s="12">
        <v>684978.92399999988</v>
      </c>
      <c r="I449" s="12">
        <v>820377.40000000014</v>
      </c>
      <c r="J449" s="12">
        <v>721744.90399999975</v>
      </c>
      <c r="K449" s="12">
        <v>788828.48300000001</v>
      </c>
      <c r="L449" s="12">
        <v>4425193.0259999996</v>
      </c>
      <c r="M449" s="12">
        <f t="shared" si="6"/>
        <v>1125264.06</v>
      </c>
      <c r="N449" s="13">
        <v>5548729</v>
      </c>
      <c r="O449" s="14">
        <v>85</v>
      </c>
      <c r="P449" s="14">
        <v>71</v>
      </c>
      <c r="Q449" s="14">
        <v>52</v>
      </c>
      <c r="R449" s="14">
        <v>51</v>
      </c>
      <c r="S449" s="14">
        <v>55</v>
      </c>
      <c r="T449" s="14">
        <v>50</v>
      </c>
      <c r="U449" s="14">
        <v>76</v>
      </c>
      <c r="V449" s="14">
        <v>841</v>
      </c>
      <c r="W449" s="14">
        <v>44</v>
      </c>
      <c r="X449" s="14">
        <v>355</v>
      </c>
      <c r="Y449" s="14">
        <v>926</v>
      </c>
      <c r="Z449" s="14">
        <v>1325</v>
      </c>
      <c r="AA449" s="15">
        <v>2.5264866682039394E-4</v>
      </c>
      <c r="AB449" s="16">
        <v>9.887503659838592E-5</v>
      </c>
      <c r="AC449" s="15">
        <v>6.7676702493901748E-5</v>
      </c>
      <c r="AD449" s="15">
        <v>7.1663965171717608E-5</v>
      </c>
      <c r="AE449" s="15">
        <v>8.0294441292911962E-5</v>
      </c>
      <c r="AF449" s="15">
        <v>6.0947559013692959E-5</v>
      </c>
      <c r="AG449" s="15">
        <v>1.0530036246712458E-4</v>
      </c>
      <c r="AH449" s="15">
        <v>1.0661379731137319E-3</v>
      </c>
      <c r="AI449" s="15">
        <v>8.0222489259613148E-5</v>
      </c>
      <c r="AJ449" s="15">
        <v>8.2291795580852374E-4</v>
      </c>
      <c r="AK449" s="15">
        <v>2.3879342458426066E-4</v>
      </c>
    </row>
    <row r="450" spans="1:37" x14ac:dyDescent="0.2">
      <c r="A450" s="11" t="s">
        <v>460</v>
      </c>
      <c r="B450" s="11" t="s">
        <v>606</v>
      </c>
      <c r="C450" s="11">
        <v>2015</v>
      </c>
      <c r="D450" s="12">
        <v>327592.27600000001</v>
      </c>
      <c r="E450" s="12">
        <v>698404.85900000005</v>
      </c>
      <c r="F450" s="12">
        <v>752300.4149999998</v>
      </c>
      <c r="G450" s="12">
        <v>700783.28200000012</v>
      </c>
      <c r="H450" s="12">
        <v>664810.92999999982</v>
      </c>
      <c r="I450" s="12">
        <v>780966.8670000002</v>
      </c>
      <c r="J450" s="12">
        <v>715333.33000000007</v>
      </c>
      <c r="K450" s="12">
        <v>786456.6939999999</v>
      </c>
      <c r="L450" s="12">
        <v>4312599.6830000002</v>
      </c>
      <c r="M450" s="12">
        <f t="shared" si="6"/>
        <v>1114048.97</v>
      </c>
      <c r="N450" s="13">
        <v>5424246</v>
      </c>
      <c r="O450" s="14">
        <v>93</v>
      </c>
      <c r="P450" s="14">
        <v>48</v>
      </c>
      <c r="Q450" s="14">
        <v>54</v>
      </c>
      <c r="R450" s="14">
        <v>52</v>
      </c>
      <c r="S450" s="14">
        <v>50</v>
      </c>
      <c r="T450" s="14">
        <v>59</v>
      </c>
      <c r="U450" s="14">
        <v>60</v>
      </c>
      <c r="V450" s="14">
        <v>931</v>
      </c>
      <c r="W450" s="14">
        <v>56</v>
      </c>
      <c r="X450" s="14">
        <v>323</v>
      </c>
      <c r="Y450" s="14">
        <v>1024</v>
      </c>
      <c r="Z450" s="14">
        <v>1403</v>
      </c>
      <c r="AA450" s="15">
        <v>2.8388947729646711E-4</v>
      </c>
      <c r="AB450" s="16">
        <v>6.872804417301454E-5</v>
      </c>
      <c r="AC450" s="15">
        <v>7.1779835453101562E-5</v>
      </c>
      <c r="AD450" s="15">
        <v>7.4202683391068675E-5</v>
      </c>
      <c r="AE450" s="15">
        <v>7.5209353131423413E-5</v>
      </c>
      <c r="AF450" s="15">
        <v>7.5547379143806859E-5</v>
      </c>
      <c r="AG450" s="15">
        <v>8.3876980819557213E-5</v>
      </c>
      <c r="AH450" s="15">
        <v>1.1837905470227965E-3</v>
      </c>
      <c r="AI450" s="15">
        <v>7.4896819492253336E-5</v>
      </c>
      <c r="AJ450" s="15">
        <v>9.1916964835037725E-4</v>
      </c>
      <c r="AK450" s="15">
        <v>2.5865346077593088E-4</v>
      </c>
    </row>
    <row r="451" spans="1:37" x14ac:dyDescent="0.2">
      <c r="A451" s="11" t="s">
        <v>461</v>
      </c>
      <c r="B451" s="11" t="s">
        <v>606</v>
      </c>
      <c r="C451" s="11">
        <v>2016</v>
      </c>
      <c r="D451" s="12">
        <v>326180.72100000008</v>
      </c>
      <c r="E451" s="12">
        <v>701427.32700000005</v>
      </c>
      <c r="F451" s="12">
        <v>755636.70000000019</v>
      </c>
      <c r="G451" s="12">
        <v>699027.54999999981</v>
      </c>
      <c r="H451" s="12">
        <v>659119.66199999989</v>
      </c>
      <c r="I451" s="12">
        <v>765462.64599999995</v>
      </c>
      <c r="J451" s="12">
        <v>725248.32400000002</v>
      </c>
      <c r="K451" s="12">
        <v>805470.17799999984</v>
      </c>
      <c r="L451" s="12">
        <v>4305922.2089999998</v>
      </c>
      <c r="M451" s="12">
        <f t="shared" ref="M451:M461" si="7">D451+K451</f>
        <v>1131650.899</v>
      </c>
      <c r="N451" s="13">
        <v>5438601</v>
      </c>
      <c r="O451" s="14">
        <v>111</v>
      </c>
      <c r="P451" s="14">
        <v>37</v>
      </c>
      <c r="Q451" s="14">
        <v>56</v>
      </c>
      <c r="R451" s="14">
        <v>69</v>
      </c>
      <c r="S451" s="14">
        <v>64</v>
      </c>
      <c r="T451" s="14">
        <v>45</v>
      </c>
      <c r="U451" s="14">
        <v>84</v>
      </c>
      <c r="V451" s="14">
        <v>714</v>
      </c>
      <c r="W451" s="14">
        <v>47</v>
      </c>
      <c r="X451" s="14">
        <v>355</v>
      </c>
      <c r="Y451" s="14">
        <v>825</v>
      </c>
      <c r="Z451" s="14">
        <v>1227</v>
      </c>
      <c r="AA451" s="15">
        <v>3.4030214802302793E-4</v>
      </c>
      <c r="AB451" s="16">
        <v>5.2749584419883885E-5</v>
      </c>
      <c r="AC451" s="15">
        <v>7.4109687896313118E-5</v>
      </c>
      <c r="AD451" s="15">
        <v>9.8708555907417407E-5</v>
      </c>
      <c r="AE451" s="15">
        <v>9.70992123126802E-5</v>
      </c>
      <c r="AF451" s="15">
        <v>5.878797644163554E-5</v>
      </c>
      <c r="AG451" s="15">
        <v>1.1582239795703408E-4</v>
      </c>
      <c r="AH451" s="15">
        <v>8.8643877762535877E-4</v>
      </c>
      <c r="AI451" s="15">
        <v>8.2444592068569816E-5</v>
      </c>
      <c r="AJ451" s="15">
        <v>7.2902341236950679E-4</v>
      </c>
      <c r="AK451" s="15">
        <v>2.2560949038180958E-4</v>
      </c>
    </row>
    <row r="452" spans="1:37" x14ac:dyDescent="0.2">
      <c r="A452" s="11" t="s">
        <v>462</v>
      </c>
      <c r="B452" s="11" t="s">
        <v>606</v>
      </c>
      <c r="C452" s="11">
        <v>2017</v>
      </c>
      <c r="D452" s="12">
        <v>320921</v>
      </c>
      <c r="E452" s="12">
        <v>693114</v>
      </c>
      <c r="F452" s="12">
        <v>748384</v>
      </c>
      <c r="G452" s="12">
        <v>696566</v>
      </c>
      <c r="H452" s="12">
        <v>659915</v>
      </c>
      <c r="I452" s="12">
        <v>751572</v>
      </c>
      <c r="J452" s="12">
        <v>742698</v>
      </c>
      <c r="K452" s="12">
        <v>833101</v>
      </c>
      <c r="L452" s="12">
        <v>4292249</v>
      </c>
      <c r="M452" s="12">
        <f t="shared" si="7"/>
        <v>1154022</v>
      </c>
      <c r="N452" s="13">
        <v>5446271</v>
      </c>
      <c r="O452" s="14">
        <v>121</v>
      </c>
      <c r="P452" s="14">
        <v>54</v>
      </c>
      <c r="Q452" s="14">
        <v>58</v>
      </c>
      <c r="R452" s="14">
        <v>57</v>
      </c>
      <c r="S452" s="14">
        <v>48</v>
      </c>
      <c r="T452" s="14">
        <v>57</v>
      </c>
      <c r="U452" s="14">
        <v>61</v>
      </c>
      <c r="V452" s="14">
        <v>842</v>
      </c>
      <c r="W452" s="14">
        <v>61</v>
      </c>
      <c r="X452" s="14">
        <v>335</v>
      </c>
      <c r="Y452" s="14">
        <v>963</v>
      </c>
      <c r="Z452" s="14">
        <v>1359</v>
      </c>
      <c r="AA452" s="15">
        <v>3.7703983223285481E-4</v>
      </c>
      <c r="AB452" s="16">
        <v>7.7909261679896816E-5</v>
      </c>
      <c r="AC452" s="15">
        <v>7.7500320690982165E-5</v>
      </c>
      <c r="AD452" s="15">
        <v>8.183000605829168E-5</v>
      </c>
      <c r="AE452" s="15">
        <v>7.2736640324890322E-5</v>
      </c>
      <c r="AF452" s="15">
        <v>7.584103718605802E-5</v>
      </c>
      <c r="AG452" s="15">
        <v>8.2132980026874993E-5</v>
      </c>
      <c r="AH452" s="15">
        <v>1.0106817780797287E-3</v>
      </c>
      <c r="AI452" s="15">
        <v>7.8047662192943606E-5</v>
      </c>
      <c r="AJ452" s="15">
        <v>8.3447282634126554E-4</v>
      </c>
      <c r="AK452" s="15">
        <v>2.4952853062214496E-4</v>
      </c>
    </row>
    <row r="453" spans="1:37" x14ac:dyDescent="0.2">
      <c r="A453" s="11" t="s">
        <v>463</v>
      </c>
      <c r="B453" s="11" t="s">
        <v>607</v>
      </c>
      <c r="C453" s="11">
        <v>2009</v>
      </c>
      <c r="D453" s="12">
        <v>35722.439000000006</v>
      </c>
      <c r="E453" s="12">
        <v>67029.884000000005</v>
      </c>
      <c r="F453" s="12">
        <v>80415.207000000009</v>
      </c>
      <c r="G453" s="12">
        <v>67060.034</v>
      </c>
      <c r="H453" s="12">
        <v>64126.428</v>
      </c>
      <c r="I453" s="12">
        <v>81240.143999999986</v>
      </c>
      <c r="J453" s="12">
        <v>61507.877999999997</v>
      </c>
      <c r="K453" s="12">
        <v>62485.840000000004</v>
      </c>
      <c r="L453" s="12">
        <v>421379.57499999995</v>
      </c>
      <c r="M453" s="12">
        <f t="shared" si="7"/>
        <v>98208.27900000001</v>
      </c>
      <c r="N453" s="13">
        <v>519426</v>
      </c>
      <c r="O453" s="14">
        <v>83</v>
      </c>
      <c r="P453" s="14">
        <v>59</v>
      </c>
      <c r="Q453" s="14">
        <v>43</v>
      </c>
      <c r="R453" s="14">
        <v>43</v>
      </c>
      <c r="S453" s="14">
        <v>62</v>
      </c>
      <c r="T453" s="14">
        <v>47</v>
      </c>
      <c r="U453" s="14">
        <v>65</v>
      </c>
      <c r="V453" s="14">
        <v>171</v>
      </c>
      <c r="W453" s="14">
        <v>63</v>
      </c>
      <c r="X453" s="14">
        <v>319</v>
      </c>
      <c r="Y453" s="14">
        <v>254</v>
      </c>
      <c r="Z453" s="14">
        <v>636</v>
      </c>
      <c r="AA453" s="15">
        <v>2.3234695704848147E-3</v>
      </c>
      <c r="AB453" s="16">
        <v>8.8020441748041806E-4</v>
      </c>
      <c r="AC453" s="15">
        <v>5.3472473185326743E-4</v>
      </c>
      <c r="AD453" s="15">
        <v>6.4121649565522141E-4</v>
      </c>
      <c r="AE453" s="15">
        <v>9.6684006787342027E-4</v>
      </c>
      <c r="AF453" s="15">
        <v>5.7853171702896059E-4</v>
      </c>
      <c r="AG453" s="15">
        <v>1.0567751987802278E-3</v>
      </c>
      <c r="AH453" s="15">
        <v>2.7366200086291551E-3</v>
      </c>
      <c r="AI453" s="15">
        <v>7.5703716773647619E-4</v>
      </c>
      <c r="AJ453" s="15">
        <v>2.5863399968550512E-3</v>
      </c>
      <c r="AK453" s="15">
        <v>1.2244285037714708E-3</v>
      </c>
    </row>
    <row r="454" spans="1:37" x14ac:dyDescent="0.2">
      <c r="A454" s="11" t="s">
        <v>464</v>
      </c>
      <c r="B454" s="11" t="s">
        <v>607</v>
      </c>
      <c r="C454" s="11">
        <v>2010</v>
      </c>
      <c r="D454" s="12">
        <v>35656.452000000005</v>
      </c>
      <c r="E454" s="12">
        <v>68534.260999999984</v>
      </c>
      <c r="F454" s="12">
        <v>80411.418999999994</v>
      </c>
      <c r="G454" s="12">
        <v>68406.895999999993</v>
      </c>
      <c r="H454" s="12">
        <v>65195.686000000002</v>
      </c>
      <c r="I454" s="12">
        <v>82623.87</v>
      </c>
      <c r="J454" s="12">
        <v>67551.90800000001</v>
      </c>
      <c r="K454" s="12">
        <v>69161.872000000003</v>
      </c>
      <c r="L454" s="12">
        <v>432724.04</v>
      </c>
      <c r="M454" s="12">
        <f t="shared" si="7"/>
        <v>104818.32400000001</v>
      </c>
      <c r="N454" s="13">
        <v>537671</v>
      </c>
      <c r="O454" s="14">
        <v>81</v>
      </c>
      <c r="P454" s="14">
        <v>48</v>
      </c>
      <c r="Q454" s="14">
        <v>70</v>
      </c>
      <c r="R454" s="14">
        <v>54</v>
      </c>
      <c r="S454" s="14">
        <v>36</v>
      </c>
      <c r="T454" s="14">
        <v>62</v>
      </c>
      <c r="U454" s="14">
        <v>69</v>
      </c>
      <c r="V454" s="14">
        <v>176</v>
      </c>
      <c r="W454" s="14">
        <v>50</v>
      </c>
      <c r="X454" s="14">
        <v>339</v>
      </c>
      <c r="Y454" s="14">
        <v>257</v>
      </c>
      <c r="Z454" s="14">
        <v>646</v>
      </c>
      <c r="AA454" s="15">
        <v>2.2716786291580551E-3</v>
      </c>
      <c r="AB454" s="16">
        <v>7.0037962472521611E-4</v>
      </c>
      <c r="AC454" s="15">
        <v>8.7052312806468451E-4</v>
      </c>
      <c r="AD454" s="15">
        <v>7.8939409851310903E-4</v>
      </c>
      <c r="AE454" s="15">
        <v>5.5218377485896837E-4</v>
      </c>
      <c r="AF454" s="15">
        <v>7.5038847732501518E-4</v>
      </c>
      <c r="AG454" s="15">
        <v>1.0214367298107996E-3</v>
      </c>
      <c r="AH454" s="15">
        <v>2.5447547168763736E-3</v>
      </c>
      <c r="AI454" s="15">
        <v>7.8340921387219447E-4</v>
      </c>
      <c r="AJ454" s="15">
        <v>2.4518613749252467E-3</v>
      </c>
      <c r="AK454" s="15">
        <v>1.2014782273918438E-3</v>
      </c>
    </row>
    <row r="455" spans="1:37" x14ac:dyDescent="0.2">
      <c r="A455" s="11" t="s">
        <v>465</v>
      </c>
      <c r="B455" s="11" t="s">
        <v>607</v>
      </c>
      <c r="C455" s="11">
        <v>2011</v>
      </c>
      <c r="D455" s="12">
        <v>38826.059000000001</v>
      </c>
      <c r="E455" s="12">
        <v>72225.652999999991</v>
      </c>
      <c r="F455" s="12">
        <v>77785.752000000008</v>
      </c>
      <c r="G455" s="12">
        <v>70992.251999999993</v>
      </c>
      <c r="H455" s="12">
        <v>63307.262000000002</v>
      </c>
      <c r="I455" s="12">
        <v>78134.710999999996</v>
      </c>
      <c r="J455" s="12">
        <v>65900.815999999992</v>
      </c>
      <c r="K455" s="12">
        <v>63960.850000000013</v>
      </c>
      <c r="L455" s="12">
        <v>428346.446</v>
      </c>
      <c r="M455" s="12">
        <f t="shared" si="7"/>
        <v>102786.90900000001</v>
      </c>
      <c r="N455" s="13">
        <v>530679</v>
      </c>
      <c r="O455" s="14">
        <v>80</v>
      </c>
      <c r="P455" s="14">
        <v>64</v>
      </c>
      <c r="Q455" s="14">
        <v>41</v>
      </c>
      <c r="R455" s="14">
        <v>48</v>
      </c>
      <c r="S455" s="14">
        <v>55</v>
      </c>
      <c r="T455" s="14">
        <v>62</v>
      </c>
      <c r="U455" s="14">
        <v>60</v>
      </c>
      <c r="V455" s="14">
        <v>175</v>
      </c>
      <c r="W455" s="14">
        <v>73</v>
      </c>
      <c r="X455" s="14">
        <v>330</v>
      </c>
      <c r="Y455" s="14">
        <v>255</v>
      </c>
      <c r="Z455" s="14">
        <v>658</v>
      </c>
      <c r="AA455" s="15">
        <v>2.0604718083800369E-3</v>
      </c>
      <c r="AB455" s="16">
        <v>8.8611175311907543E-4</v>
      </c>
      <c r="AC455" s="15">
        <v>5.2708881698540369E-4</v>
      </c>
      <c r="AD455" s="15">
        <v>6.7613012191809329E-4</v>
      </c>
      <c r="AE455" s="15">
        <v>8.6877868766461574E-4</v>
      </c>
      <c r="AF455" s="15">
        <v>7.9350136714526282E-4</v>
      </c>
      <c r="AG455" s="15">
        <v>9.1045913604468883E-4</v>
      </c>
      <c r="AH455" s="15">
        <v>2.7360486922859838E-3</v>
      </c>
      <c r="AI455" s="15">
        <v>7.7040443099649298E-4</v>
      </c>
      <c r="AJ455" s="15">
        <v>2.4808606706910505E-3</v>
      </c>
      <c r="AK455" s="15">
        <v>1.2399209314858889E-3</v>
      </c>
    </row>
    <row r="456" spans="1:37" x14ac:dyDescent="0.2">
      <c r="A456" s="11" t="s">
        <v>466</v>
      </c>
      <c r="B456" s="11" t="s">
        <v>607</v>
      </c>
      <c r="C456" s="11">
        <v>2012</v>
      </c>
      <c r="D456" s="12">
        <v>38454.360000000008</v>
      </c>
      <c r="E456" s="12">
        <v>73894.048999999985</v>
      </c>
      <c r="F456" s="12">
        <v>79268.708000000013</v>
      </c>
      <c r="G456" s="12">
        <v>76961.332999999984</v>
      </c>
      <c r="H456" s="12">
        <v>68846.611000000004</v>
      </c>
      <c r="I456" s="12">
        <v>82175.245999999999</v>
      </c>
      <c r="J456" s="12">
        <v>71092.407000000007</v>
      </c>
      <c r="K456" s="12">
        <v>68882.877000000008</v>
      </c>
      <c r="L456" s="12">
        <v>452238.35399999999</v>
      </c>
      <c r="M456" s="12">
        <f t="shared" si="7"/>
        <v>107337.23700000002</v>
      </c>
      <c r="N456" s="13">
        <v>560013</v>
      </c>
      <c r="O456" s="14">
        <v>106</v>
      </c>
      <c r="P456" s="14">
        <v>40</v>
      </c>
      <c r="Q456" s="14">
        <v>70</v>
      </c>
      <c r="R456" s="14">
        <v>44</v>
      </c>
      <c r="S456" s="14">
        <v>64</v>
      </c>
      <c r="T456" s="14">
        <v>45</v>
      </c>
      <c r="U456" s="14">
        <v>39</v>
      </c>
      <c r="V456" s="14">
        <v>159</v>
      </c>
      <c r="W456" s="14">
        <v>67</v>
      </c>
      <c r="X456" s="14">
        <v>302</v>
      </c>
      <c r="Y456" s="14">
        <v>265</v>
      </c>
      <c r="Z456" s="14">
        <v>634</v>
      </c>
      <c r="AA456" s="15">
        <v>2.7565144758617743E-3</v>
      </c>
      <c r="AB456" s="16">
        <v>5.4131558009495471E-4</v>
      </c>
      <c r="AC456" s="15">
        <v>8.8307229632151934E-4</v>
      </c>
      <c r="AD456" s="15">
        <v>5.7171566921794363E-4</v>
      </c>
      <c r="AE456" s="15">
        <v>9.2960276577738873E-4</v>
      </c>
      <c r="AF456" s="15">
        <v>5.4761016474474565E-4</v>
      </c>
      <c r="AG456" s="15">
        <v>5.4858179158289008E-4</v>
      </c>
      <c r="AH456" s="15">
        <v>2.3082659570098966E-3</v>
      </c>
      <c r="AI456" s="15">
        <v>6.6778944627062745E-4</v>
      </c>
      <c r="AJ456" s="15">
        <v>2.4688543082211066E-3</v>
      </c>
      <c r="AK456" s="15">
        <v>1.132116575865203E-3</v>
      </c>
    </row>
    <row r="457" spans="1:37" x14ac:dyDescent="0.2">
      <c r="A457" s="11" t="s">
        <v>467</v>
      </c>
      <c r="B457" s="11" t="s">
        <v>607</v>
      </c>
      <c r="C457" s="11">
        <v>2013</v>
      </c>
      <c r="D457" s="12">
        <v>34096.671999999999</v>
      </c>
      <c r="E457" s="12">
        <v>65882.247999999992</v>
      </c>
      <c r="F457" s="12">
        <v>70778.941999999995</v>
      </c>
      <c r="G457" s="12">
        <v>68628.370999999999</v>
      </c>
      <c r="H457" s="12">
        <v>59628.420000000006</v>
      </c>
      <c r="I457" s="12">
        <v>69991.216</v>
      </c>
      <c r="J457" s="12">
        <v>66500.143000000011</v>
      </c>
      <c r="K457" s="12">
        <v>63655.090999999993</v>
      </c>
      <c r="L457" s="12">
        <v>401409.33999999997</v>
      </c>
      <c r="M457" s="12">
        <f t="shared" si="7"/>
        <v>97751.762999999992</v>
      </c>
      <c r="N457" s="13">
        <v>498694</v>
      </c>
      <c r="O457" s="14">
        <v>80</v>
      </c>
      <c r="P457" s="14">
        <v>57</v>
      </c>
      <c r="Q457" s="14">
        <v>70</v>
      </c>
      <c r="R457" s="14">
        <v>26</v>
      </c>
      <c r="S457" s="14">
        <v>47</v>
      </c>
      <c r="T457" s="14">
        <v>60</v>
      </c>
      <c r="U457" s="14">
        <v>48</v>
      </c>
      <c r="V457" s="14">
        <v>169</v>
      </c>
      <c r="W457" s="14">
        <v>60</v>
      </c>
      <c r="X457" s="14">
        <v>308</v>
      </c>
      <c r="Y457" s="14">
        <v>249</v>
      </c>
      <c r="Z457" s="14">
        <v>617</v>
      </c>
      <c r="AA457" s="15">
        <v>2.3462700406655526E-3</v>
      </c>
      <c r="AB457" s="16">
        <v>8.6517994953663399E-4</v>
      </c>
      <c r="AC457" s="15">
        <v>9.8899472105700597E-4</v>
      </c>
      <c r="AD457" s="15">
        <v>3.7885206396637332E-4</v>
      </c>
      <c r="AE457" s="15">
        <v>7.8821474726313383E-4</v>
      </c>
      <c r="AF457" s="15">
        <v>8.5725042982536556E-4</v>
      </c>
      <c r="AG457" s="15">
        <v>7.2180295913047872E-4</v>
      </c>
      <c r="AH457" s="15">
        <v>2.6549329730751626E-3</v>
      </c>
      <c r="AI457" s="15">
        <v>7.6729654571565278E-4</v>
      </c>
      <c r="AJ457" s="15">
        <v>2.5472686359631182E-3</v>
      </c>
      <c r="AK457" s="15">
        <v>1.237231649067364E-3</v>
      </c>
    </row>
    <row r="458" spans="1:37" x14ac:dyDescent="0.2">
      <c r="A458" s="11" t="s">
        <v>468</v>
      </c>
      <c r="B458" s="11" t="s">
        <v>607</v>
      </c>
      <c r="C458" s="11">
        <v>2014</v>
      </c>
      <c r="D458" s="12">
        <v>35911.311000000002</v>
      </c>
      <c r="E458" s="12">
        <v>70763.042000000001</v>
      </c>
      <c r="F458" s="12">
        <v>77056.661000000007</v>
      </c>
      <c r="G458" s="12">
        <v>78026.312999999995</v>
      </c>
      <c r="H458" s="12">
        <v>65628.247000000003</v>
      </c>
      <c r="I458" s="12">
        <v>72773.612999999983</v>
      </c>
      <c r="J458" s="12">
        <v>71566.815000000002</v>
      </c>
      <c r="K458" s="12">
        <v>69862.421000000002</v>
      </c>
      <c r="L458" s="12">
        <v>435814.69100000005</v>
      </c>
      <c r="M458" s="12">
        <f t="shared" si="7"/>
        <v>105773.732</v>
      </c>
      <c r="N458" s="13">
        <v>541702</v>
      </c>
      <c r="O458" s="14">
        <v>104</v>
      </c>
      <c r="P458" s="14">
        <v>56</v>
      </c>
      <c r="Q458" s="14">
        <v>52</v>
      </c>
      <c r="R458" s="14">
        <v>70</v>
      </c>
      <c r="S458" s="14">
        <v>46</v>
      </c>
      <c r="T458" s="14">
        <v>62</v>
      </c>
      <c r="U458" s="14">
        <v>40</v>
      </c>
      <c r="V458" s="14">
        <v>189</v>
      </c>
      <c r="W458" s="14">
        <v>51</v>
      </c>
      <c r="X458" s="14">
        <v>326</v>
      </c>
      <c r="Y458" s="14">
        <v>293</v>
      </c>
      <c r="Z458" s="14">
        <v>670</v>
      </c>
      <c r="AA458" s="15">
        <v>2.8960234840772034E-3</v>
      </c>
      <c r="AB458" s="16">
        <v>7.9137355344333559E-4</v>
      </c>
      <c r="AC458" s="15">
        <v>6.7482809824837844E-4</v>
      </c>
      <c r="AD458" s="15">
        <v>8.9713325298351602E-4</v>
      </c>
      <c r="AE458" s="15">
        <v>7.0091770087962269E-4</v>
      </c>
      <c r="AF458" s="15">
        <v>8.5195715100746768E-4</v>
      </c>
      <c r="AG458" s="15">
        <v>5.5891826400266656E-4</v>
      </c>
      <c r="AH458" s="15">
        <v>2.7053170688144347E-3</v>
      </c>
      <c r="AI458" s="15">
        <v>7.4802434780703612E-4</v>
      </c>
      <c r="AJ458" s="15">
        <v>2.7700639323192263E-3</v>
      </c>
      <c r="AK458" s="15">
        <v>1.2368423967421202E-3</v>
      </c>
    </row>
    <row r="459" spans="1:37" x14ac:dyDescent="0.2">
      <c r="A459" s="11" t="s">
        <v>469</v>
      </c>
      <c r="B459" s="11" t="s">
        <v>607</v>
      </c>
      <c r="C459" s="11">
        <v>2015</v>
      </c>
      <c r="D459" s="12">
        <v>32801.687000000005</v>
      </c>
      <c r="E459" s="12">
        <v>66994.024000000005</v>
      </c>
      <c r="F459" s="12">
        <v>72571.356999999975</v>
      </c>
      <c r="G459" s="12">
        <v>68412.986999999994</v>
      </c>
      <c r="H459" s="12">
        <v>59987.608000000007</v>
      </c>
      <c r="I459" s="12">
        <v>66932.832000000009</v>
      </c>
      <c r="J459" s="12">
        <v>70780.775000000009</v>
      </c>
      <c r="K459" s="12">
        <v>72042.31</v>
      </c>
      <c r="L459" s="12">
        <v>405679.58300000004</v>
      </c>
      <c r="M459" s="12">
        <f t="shared" si="7"/>
        <v>104843.997</v>
      </c>
      <c r="N459" s="13">
        <v>510198</v>
      </c>
      <c r="O459" s="14">
        <v>133</v>
      </c>
      <c r="P459" s="14">
        <v>56</v>
      </c>
      <c r="Q459" s="14">
        <v>63</v>
      </c>
      <c r="R459" s="14">
        <v>72</v>
      </c>
      <c r="S459" s="14">
        <v>53</v>
      </c>
      <c r="T459" s="14">
        <v>49</v>
      </c>
      <c r="U459" s="14">
        <v>66</v>
      </c>
      <c r="V459" s="14">
        <v>152</v>
      </c>
      <c r="W459" s="14">
        <v>63</v>
      </c>
      <c r="X459" s="14">
        <v>359</v>
      </c>
      <c r="Y459" s="14">
        <v>285</v>
      </c>
      <c r="Z459" s="14">
        <v>707</v>
      </c>
      <c r="AA459" s="15">
        <v>4.0546695052605065E-3</v>
      </c>
      <c r="AB459" s="16">
        <v>8.3589545240632206E-4</v>
      </c>
      <c r="AC459" s="15">
        <v>8.6811109236940441E-4</v>
      </c>
      <c r="AD459" s="15">
        <v>1.0524317553917066E-3</v>
      </c>
      <c r="AE459" s="15">
        <v>8.835158087983771E-4</v>
      </c>
      <c r="AF459" s="15">
        <v>7.3207719643477798E-4</v>
      </c>
      <c r="AG459" s="15">
        <v>9.3245658867114679E-4</v>
      </c>
      <c r="AH459" s="15">
        <v>2.1098712687030721E-3</v>
      </c>
      <c r="AI459" s="15">
        <v>8.8493484770713732E-4</v>
      </c>
      <c r="AJ459" s="15">
        <v>2.7183244454138849E-3</v>
      </c>
      <c r="AK459" s="15">
        <v>1.3857365179792943E-3</v>
      </c>
    </row>
    <row r="460" spans="1:37" x14ac:dyDescent="0.2">
      <c r="A460" s="11" t="s">
        <v>470</v>
      </c>
      <c r="B460" s="11" t="s">
        <v>607</v>
      </c>
      <c r="C460" s="11">
        <v>2016</v>
      </c>
      <c r="D460" s="12">
        <v>32210.193000000003</v>
      </c>
      <c r="E460" s="12">
        <v>67026.941999999995</v>
      </c>
      <c r="F460" s="12">
        <v>65014.996000000006</v>
      </c>
      <c r="G460" s="12">
        <v>65874.232000000018</v>
      </c>
      <c r="H460" s="12">
        <v>59140.994999999995</v>
      </c>
      <c r="I460" s="12">
        <v>62570.478999999992</v>
      </c>
      <c r="J460" s="12">
        <v>67318.626999999993</v>
      </c>
      <c r="K460" s="12">
        <v>71203.47</v>
      </c>
      <c r="L460" s="12">
        <v>386946.27099999995</v>
      </c>
      <c r="M460" s="12">
        <f t="shared" si="7"/>
        <v>103413.663</v>
      </c>
      <c r="N460" s="13">
        <v>490148</v>
      </c>
      <c r="O460" s="14">
        <v>110</v>
      </c>
      <c r="P460" s="14">
        <v>53</v>
      </c>
      <c r="Q460" s="14">
        <v>51</v>
      </c>
      <c r="R460" s="14">
        <v>63</v>
      </c>
      <c r="S460" s="14">
        <v>50</v>
      </c>
      <c r="T460" s="14">
        <v>53</v>
      </c>
      <c r="U460" s="14">
        <v>43</v>
      </c>
      <c r="V460" s="14">
        <v>159</v>
      </c>
      <c r="W460" s="14">
        <v>63</v>
      </c>
      <c r="X460" s="14">
        <v>313</v>
      </c>
      <c r="Y460" s="14">
        <v>269</v>
      </c>
      <c r="Z460" s="14">
        <v>645</v>
      </c>
      <c r="AA460" s="15">
        <v>3.4150680189963464E-3</v>
      </c>
      <c r="AB460" s="16">
        <v>7.907268095268318E-4</v>
      </c>
      <c r="AC460" s="15">
        <v>7.8443440956298756E-4</v>
      </c>
      <c r="AD460" s="15">
        <v>9.5636788600434819E-4</v>
      </c>
      <c r="AE460" s="15">
        <v>8.4543724703989179E-4</v>
      </c>
      <c r="AF460" s="15">
        <v>8.4704481805229596E-4</v>
      </c>
      <c r="AG460" s="15">
        <v>6.3875337207932074E-4</v>
      </c>
      <c r="AH460" s="15">
        <v>2.2330372382132501E-3</v>
      </c>
      <c r="AI460" s="15">
        <v>8.0889783274329591E-4</v>
      </c>
      <c r="AJ460" s="15">
        <v>2.6012036726713759E-3</v>
      </c>
      <c r="AK460" s="15">
        <v>1.315929066322825E-3</v>
      </c>
    </row>
    <row r="461" spans="1:37" x14ac:dyDescent="0.2">
      <c r="A461" s="11" t="s">
        <v>471</v>
      </c>
      <c r="B461" s="11" t="s">
        <v>607</v>
      </c>
      <c r="C461" s="11">
        <v>2017</v>
      </c>
      <c r="D461" s="12">
        <v>34227</v>
      </c>
      <c r="E461" s="12">
        <v>72247</v>
      </c>
      <c r="F461" s="12">
        <v>75543</v>
      </c>
      <c r="G461" s="12">
        <v>76586</v>
      </c>
      <c r="H461" s="12">
        <v>65717</v>
      </c>
      <c r="I461" s="12">
        <v>66377</v>
      </c>
      <c r="J461" s="12">
        <v>74600</v>
      </c>
      <c r="K461" s="12">
        <v>76396</v>
      </c>
      <c r="L461" s="12">
        <v>431070</v>
      </c>
      <c r="M461" s="12">
        <f t="shared" si="7"/>
        <v>110623</v>
      </c>
      <c r="N461" s="13">
        <v>541693</v>
      </c>
      <c r="O461" s="14">
        <v>95</v>
      </c>
      <c r="P461" s="14">
        <v>65</v>
      </c>
      <c r="Q461" s="14">
        <v>47</v>
      </c>
      <c r="R461" s="14">
        <v>45</v>
      </c>
      <c r="S461" s="14">
        <v>70</v>
      </c>
      <c r="T461" s="14">
        <v>47</v>
      </c>
      <c r="U461" s="14">
        <v>56</v>
      </c>
      <c r="V461" s="14">
        <v>177</v>
      </c>
      <c r="W461" s="14">
        <v>52</v>
      </c>
      <c r="X461" s="14">
        <v>330</v>
      </c>
      <c r="Y461" s="14">
        <v>272</v>
      </c>
      <c r="Z461" s="14">
        <v>654</v>
      </c>
      <c r="AA461" s="15">
        <v>2.7755865252578373E-3</v>
      </c>
      <c r="AB461" s="16">
        <v>8.9969133666449813E-4</v>
      </c>
      <c r="AC461" s="15">
        <v>6.2216221224997681E-4</v>
      </c>
      <c r="AD461" s="15">
        <v>5.8757475256574312E-4</v>
      </c>
      <c r="AE461" s="15">
        <v>1.0651733950119452E-3</v>
      </c>
      <c r="AF461" s="15">
        <v>7.0807659279569727E-4</v>
      </c>
      <c r="AG461" s="15">
        <v>7.5067024128686326E-4</v>
      </c>
      <c r="AH461" s="15">
        <v>2.3168752290695848E-3</v>
      </c>
      <c r="AI461" s="15">
        <v>7.6553691975781194E-4</v>
      </c>
      <c r="AJ461" s="15">
        <v>2.4588015150556392E-3</v>
      </c>
      <c r="AK461" s="15">
        <v>1.207325920770621E-3</v>
      </c>
    </row>
    <row r="462" spans="1:37" x14ac:dyDescent="0.2">
      <c r="D462" s="25"/>
      <c r="AA462" s="53"/>
      <c r="AB462" s="53"/>
      <c r="AC462" s="53"/>
      <c r="AD462" s="53"/>
      <c r="AE462" s="53"/>
      <c r="AF462" s="53"/>
      <c r="AG462" s="53"/>
      <c r="AH462" s="53"/>
      <c r="AI462" s="53"/>
    </row>
    <row r="463" spans="1:37" x14ac:dyDescent="0.2">
      <c r="D463" s="25"/>
    </row>
    <row r="465" spans="28:36" x14ac:dyDescent="0.2">
      <c r="AB465" s="53"/>
      <c r="AC465" s="53"/>
      <c r="AD465" s="53"/>
      <c r="AE465" s="53"/>
      <c r="AF465" s="53"/>
      <c r="AG465" s="53"/>
      <c r="AH465" s="53"/>
      <c r="AI465" s="53"/>
      <c r="AJ465" s="53"/>
    </row>
    <row r="466" spans="28:36" x14ac:dyDescent="0.2">
      <c r="AB466" s="53"/>
      <c r="AC466" s="53"/>
      <c r="AD466" s="53"/>
      <c r="AE466" s="53"/>
      <c r="AF466" s="53"/>
      <c r="AG466" s="53"/>
      <c r="AH466" s="53"/>
      <c r="AI466" s="53"/>
      <c r="AJ466" s="53"/>
    </row>
    <row r="467" spans="28:36" x14ac:dyDescent="0.2">
      <c r="AB467" s="53"/>
      <c r="AC467" s="53"/>
      <c r="AD467" s="53"/>
      <c r="AE467" s="53"/>
      <c r="AF467" s="53"/>
      <c r="AG467" s="53"/>
      <c r="AH467" s="53"/>
      <c r="AI467" s="53"/>
      <c r="AJ467" s="53"/>
    </row>
    <row r="468" spans="28:36" x14ac:dyDescent="0.2">
      <c r="AB468" s="53"/>
      <c r="AC468" s="53"/>
      <c r="AD468" s="53"/>
      <c r="AE468" s="53"/>
      <c r="AF468" s="53"/>
      <c r="AG468" s="53"/>
      <c r="AH468" s="53"/>
      <c r="AI468" s="53"/>
      <c r="AJ468" s="53"/>
    </row>
    <row r="469" spans="28:36" x14ac:dyDescent="0.2">
      <c r="AB469" s="53"/>
      <c r="AC469" s="53"/>
      <c r="AD469" s="53"/>
      <c r="AE469" s="53"/>
      <c r="AF469" s="53"/>
      <c r="AG469" s="53"/>
      <c r="AH469" s="53"/>
      <c r="AI469" s="53"/>
      <c r="AJ469" s="53"/>
    </row>
    <row r="470" spans="28:36" x14ac:dyDescent="0.2">
      <c r="AB470" s="53"/>
      <c r="AC470" s="53"/>
      <c r="AD470" s="53"/>
      <c r="AE470" s="53"/>
      <c r="AF470" s="53"/>
      <c r="AG470" s="53"/>
      <c r="AH470" s="53"/>
      <c r="AI470" s="53"/>
      <c r="AJ470" s="53"/>
    </row>
    <row r="471" spans="28:36" x14ac:dyDescent="0.2">
      <c r="AB471" s="53"/>
      <c r="AC471" s="53"/>
      <c r="AD471" s="53"/>
      <c r="AE471" s="53"/>
      <c r="AF471" s="53"/>
      <c r="AG471" s="53"/>
      <c r="AH471" s="53"/>
      <c r="AI471" s="53"/>
      <c r="AJ471" s="53"/>
    </row>
    <row r="472" spans="28:36" x14ac:dyDescent="0.2">
      <c r="AB472" s="53"/>
      <c r="AC472" s="53"/>
      <c r="AD472" s="53"/>
      <c r="AE472" s="53"/>
      <c r="AF472" s="53"/>
      <c r="AG472" s="53"/>
      <c r="AH472" s="53"/>
      <c r="AI472" s="53"/>
      <c r="AJ472" s="53"/>
    </row>
    <row r="473" spans="28:36" x14ac:dyDescent="0.2">
      <c r="AB473" s="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2BC8-5CCE-EF45-975A-2D962BE6F7D1}">
  <dimension ref="A1:C21"/>
  <sheetViews>
    <sheetView workbookViewId="0">
      <selection activeCell="B19" sqref="B19:C19"/>
    </sheetView>
  </sheetViews>
  <sheetFormatPr baseColWidth="10" defaultRowHeight="16" x14ac:dyDescent="0.2"/>
  <cols>
    <col min="1" max="1" width="22.6640625" bestFit="1" customWidth="1"/>
    <col min="2" max="2" width="33.83203125" bestFit="1" customWidth="1"/>
    <col min="3" max="3" width="32.6640625" bestFit="1" customWidth="1"/>
  </cols>
  <sheetData>
    <row r="1" spans="1:3" s="24" customFormat="1" ht="19" x14ac:dyDescent="0.25">
      <c r="A1" s="79" t="s">
        <v>472</v>
      </c>
      <c r="B1" s="79"/>
      <c r="C1" s="79"/>
    </row>
    <row r="2" spans="1:3" x14ac:dyDescent="0.2">
      <c r="B2" s="18" t="s">
        <v>473</v>
      </c>
      <c r="C2" s="18" t="s">
        <v>474</v>
      </c>
    </row>
    <row r="3" spans="1:3" x14ac:dyDescent="0.2">
      <c r="A3" s="18" t="s">
        <v>475</v>
      </c>
      <c r="B3" t="s">
        <v>493</v>
      </c>
      <c r="C3" t="s">
        <v>494</v>
      </c>
    </row>
    <row r="4" spans="1:3" x14ac:dyDescent="0.2">
      <c r="A4" s="18" t="s">
        <v>476</v>
      </c>
      <c r="B4" t="s">
        <v>488</v>
      </c>
      <c r="C4" t="s">
        <v>488</v>
      </c>
    </row>
    <row r="5" spans="1:3" x14ac:dyDescent="0.2">
      <c r="A5" s="18" t="s">
        <v>477</v>
      </c>
      <c r="B5" t="s">
        <v>489</v>
      </c>
      <c r="C5" t="s">
        <v>489</v>
      </c>
    </row>
    <row r="6" spans="1:3" x14ac:dyDescent="0.2">
      <c r="A6" s="18" t="s">
        <v>478</v>
      </c>
      <c r="B6" s="21">
        <f>_xlfn.VAR.S('Integrated Data'!M3:M461)</f>
        <v>1761516451463.1396</v>
      </c>
      <c r="C6" s="20">
        <f>_xlfn.VAR.S('Integrated Data'!Y3:Y461)</f>
        <v>953509.33793798939</v>
      </c>
    </row>
    <row r="7" spans="1:3" x14ac:dyDescent="0.2">
      <c r="A7" s="18" t="s">
        <v>479</v>
      </c>
      <c r="B7" s="20">
        <f>_xlfn.STDEV.S('Integrated Data'!M3:M461)</f>
        <v>1327221.3272333818</v>
      </c>
      <c r="C7" s="20">
        <f>_xlfn.STDEV.S('Integrated Data'!Y3:Y461)</f>
        <v>976.47802737081054</v>
      </c>
    </row>
    <row r="8" spans="1:3" x14ac:dyDescent="0.2">
      <c r="A8" s="18" t="s">
        <v>495</v>
      </c>
      <c r="B8" s="20">
        <f>B7+B10</f>
        <v>2520492.9064643197</v>
      </c>
      <c r="C8" s="20">
        <f>C7+C10</f>
        <v>1973.6980709437953</v>
      </c>
    </row>
    <row r="9" spans="1:3" x14ac:dyDescent="0.2">
      <c r="A9" s="18" t="s">
        <v>496</v>
      </c>
      <c r="B9" s="20">
        <f>B8+B10</f>
        <v>3713764.4856952573</v>
      </c>
      <c r="C9" s="20">
        <f>C8+C10</f>
        <v>2970.91811451678</v>
      </c>
    </row>
    <row r="10" spans="1:3" x14ac:dyDescent="0.2">
      <c r="A10" s="18" t="s">
        <v>480</v>
      </c>
      <c r="B10" s="20">
        <f>AVERAGE('Integrated Data'!M3:M461)</f>
        <v>1193271.5792309376</v>
      </c>
      <c r="C10" s="20">
        <f>AVERAGE('Integrated Data'!Y3:Y461)</f>
        <v>997.22004357298476</v>
      </c>
    </row>
    <row r="11" spans="1:3" x14ac:dyDescent="0.2">
      <c r="A11" s="18" t="s">
        <v>497</v>
      </c>
      <c r="B11" s="20">
        <f>COUNTIF('Integrated Data'!M3:M461, "&gt;"&amp;'Statistical Analysis'!B9)</f>
        <v>36</v>
      </c>
      <c r="C11" s="20">
        <f>COUNTIF('Integrated Data'!Y3:Y461,"&gt;"&amp;'Statistical Analysis'!C9)</f>
        <v>18</v>
      </c>
    </row>
    <row r="12" spans="1:3" x14ac:dyDescent="0.2">
      <c r="A12" s="18" t="s">
        <v>481</v>
      </c>
      <c r="B12" s="22">
        <f>B11/459</f>
        <v>7.8431372549019607E-2</v>
      </c>
      <c r="C12" s="22">
        <f>C11/459</f>
        <v>3.9215686274509803E-2</v>
      </c>
    </row>
    <row r="15" spans="1:3" s="24" customFormat="1" ht="19" x14ac:dyDescent="0.25">
      <c r="A15" s="79" t="s">
        <v>482</v>
      </c>
      <c r="B15" s="79"/>
      <c r="C15" s="79"/>
    </row>
    <row r="16" spans="1:3" s="19" customFormat="1" ht="19" x14ac:dyDescent="0.25">
      <c r="B16" s="23" t="s">
        <v>473</v>
      </c>
      <c r="C16" s="23" t="s">
        <v>474</v>
      </c>
    </row>
    <row r="17" spans="1:3" x14ac:dyDescent="0.2">
      <c r="A17" s="18" t="s">
        <v>483</v>
      </c>
      <c r="B17" t="s">
        <v>493</v>
      </c>
      <c r="C17" t="s">
        <v>498</v>
      </c>
    </row>
    <row r="18" spans="1:3" ht="65" customHeight="1" x14ac:dyDescent="0.2">
      <c r="A18" s="18" t="s">
        <v>484</v>
      </c>
      <c r="B18" s="76" t="s">
        <v>499</v>
      </c>
      <c r="C18" s="76"/>
    </row>
    <row r="19" spans="1:3" x14ac:dyDescent="0.2">
      <c r="A19" s="18" t="s">
        <v>485</v>
      </c>
      <c r="B19" s="77">
        <f>CORREL('Integrated Data'!M3:M461,'Integrated Data'!Z3:Z461)</f>
        <v>0.9514001296221184</v>
      </c>
      <c r="C19" s="77"/>
    </row>
    <row r="20" spans="1:3" x14ac:dyDescent="0.2">
      <c r="A20" s="18" t="s">
        <v>486</v>
      </c>
      <c r="B20" s="78" t="s">
        <v>500</v>
      </c>
      <c r="C20" s="78"/>
    </row>
    <row r="21" spans="1:3" ht="52" customHeight="1" x14ac:dyDescent="0.2">
      <c r="A21" s="18" t="s">
        <v>487</v>
      </c>
      <c r="B21" s="76" t="s">
        <v>501</v>
      </c>
      <c r="C21" s="76"/>
    </row>
  </sheetData>
  <mergeCells count="6">
    <mergeCell ref="B18:C18"/>
    <mergeCell ref="B19:C19"/>
    <mergeCell ref="B20:C20"/>
    <mergeCell ref="B21:C21"/>
    <mergeCell ref="A1:C1"/>
    <mergeCell ref="A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FFAD-5D50-6543-B2EC-DA3E372CCC32}">
  <dimension ref="A1:O177"/>
  <sheetViews>
    <sheetView topLeftCell="B22" zoomScaleNormal="100" workbookViewId="0">
      <selection activeCell="J41" sqref="J41"/>
    </sheetView>
  </sheetViews>
  <sheetFormatPr baseColWidth="10" defaultColWidth="20.83203125" defaultRowHeight="16" x14ac:dyDescent="0.2"/>
  <cols>
    <col min="1" max="1" width="19.1640625" bestFit="1" customWidth="1"/>
    <col min="2" max="2" width="18.83203125" customWidth="1"/>
    <col min="3" max="3" width="20.6640625" bestFit="1" customWidth="1"/>
    <col min="4" max="6" width="18.33203125" bestFit="1" customWidth="1"/>
    <col min="7" max="7" width="19.1640625" bestFit="1" customWidth="1"/>
    <col min="8" max="8" width="18.33203125" bestFit="1" customWidth="1"/>
    <col min="9" max="9" width="24.6640625" bestFit="1" customWidth="1"/>
    <col min="10" max="10" width="21" bestFit="1" customWidth="1"/>
    <col min="11" max="460" width="15.5" bestFit="1" customWidth="1"/>
    <col min="461" max="461" width="10.83203125" bestFit="1" customWidth="1"/>
  </cols>
  <sheetData>
    <row r="1" spans="1:13" s="24" customFormat="1" ht="19" x14ac:dyDescent="0.25">
      <c r="A1" s="79" t="s">
        <v>512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3" x14ac:dyDescent="0.2">
      <c r="A2" s="18" t="s">
        <v>502</v>
      </c>
      <c r="B2" s="27">
        <v>459</v>
      </c>
    </row>
    <row r="3" spans="1:13" x14ac:dyDescent="0.2">
      <c r="A3" s="18" t="s">
        <v>476</v>
      </c>
      <c r="B3" s="27" t="s">
        <v>488</v>
      </c>
    </row>
    <row r="4" spans="1:13" x14ac:dyDescent="0.2">
      <c r="A4" s="18" t="s">
        <v>477</v>
      </c>
      <c r="B4" s="27" t="s">
        <v>489</v>
      </c>
    </row>
    <row r="5" spans="1:13" x14ac:dyDescent="0.2">
      <c r="B5" s="35" t="s">
        <v>4</v>
      </c>
      <c r="C5" s="35" t="s">
        <v>5</v>
      </c>
      <c r="D5" s="35" t="s">
        <v>6</v>
      </c>
      <c r="E5" s="35" t="s">
        <v>7</v>
      </c>
      <c r="F5" s="35" t="s">
        <v>8</v>
      </c>
      <c r="G5" s="35" t="s">
        <v>9</v>
      </c>
      <c r="H5" s="35" t="s">
        <v>10</v>
      </c>
      <c r="I5" s="35" t="s">
        <v>11</v>
      </c>
      <c r="J5" s="35" t="s">
        <v>490</v>
      </c>
      <c r="K5" s="35" t="s">
        <v>491</v>
      </c>
    </row>
    <row r="6" spans="1:13" x14ac:dyDescent="0.2">
      <c r="A6" s="35" t="s">
        <v>503</v>
      </c>
      <c r="B6" s="25">
        <f>MIN('Integrated Data'!D3:D461)</f>
        <v>24254.453999999998</v>
      </c>
      <c r="C6" s="25">
        <f>MIN('Integrated Data'!E3:E461)</f>
        <v>52027.164000000004</v>
      </c>
      <c r="D6" s="25">
        <f>MIN('Integrated Data'!F3:F461)</f>
        <v>65014.996000000006</v>
      </c>
      <c r="E6" s="25">
        <f>MIN('Integrated Data'!G3:G461)</f>
        <v>58373.611999999994</v>
      </c>
      <c r="F6" s="25">
        <f>MIN('Integrated Data'!H3:H461)</f>
        <v>57037.104999999996</v>
      </c>
      <c r="G6" s="25">
        <f>MIN('Integrated Data'!I3:I461)</f>
        <v>62570.478999999992</v>
      </c>
      <c r="H6" s="25">
        <f>MIN('Integrated Data'!J3:J461)</f>
        <v>61507.877999999997</v>
      </c>
      <c r="I6" s="25">
        <f>MIN('Integrated Data'!K3:K461)</f>
        <v>47808.708999999988</v>
      </c>
      <c r="J6" s="25">
        <f>MIN('Integrated Data'!M3:M461)</f>
        <v>97751.762999999992</v>
      </c>
      <c r="K6" s="25">
        <f>MIN('Integrated Data'!N3:N461)</f>
        <v>490148</v>
      </c>
    </row>
    <row r="7" spans="1:13" x14ac:dyDescent="0.2">
      <c r="A7" s="35" t="s">
        <v>504</v>
      </c>
      <c r="B7" s="25">
        <f>MAX('Integrated Data'!D3:D461)</f>
        <v>2705685.9460000009</v>
      </c>
      <c r="C7" s="25">
        <f>MAX('Integrated Data'!E3:E461)</f>
        <v>5120723.3670000006</v>
      </c>
      <c r="D7" s="25">
        <f>MAX('Integrated Data'!F3:F461)</f>
        <v>5593678.845999998</v>
      </c>
      <c r="E7" s="25">
        <f>MAX('Integrated Data'!G3:G461)</f>
        <v>5762760</v>
      </c>
      <c r="F7" s="25">
        <f>MAX('Integrated Data'!H3:H461)</f>
        <v>5350963.709999999</v>
      </c>
      <c r="G7" s="25">
        <f>MAX('Integrated Data'!I3:I461)</f>
        <v>5241679.953999998</v>
      </c>
      <c r="H7" s="25">
        <f>MAX('Integrated Data'!J3:J461)</f>
        <v>4543110</v>
      </c>
      <c r="I7" s="25">
        <f>MAX('Integrated Data'!K3:K461)</f>
        <v>5078704</v>
      </c>
      <c r="J7" s="25">
        <f>MAX('Integrated Data'!M3:M461)</f>
        <v>7543093</v>
      </c>
      <c r="K7" s="25">
        <f>MAX('Integrated Data'!N3:N461)</f>
        <v>38572021</v>
      </c>
    </row>
    <row r="8" spans="1:13" x14ac:dyDescent="0.2">
      <c r="A8" s="31" t="s">
        <v>480</v>
      </c>
      <c r="B8" s="12">
        <f>AVERAGE('Integrated Data'!D3:D461)</f>
        <v>386282.64058605715</v>
      </c>
      <c r="C8" s="12">
        <f>AVERAGE('Integrated Data'!E3:E461)</f>
        <v>786272.12156427023</v>
      </c>
      <c r="D8" s="12">
        <f>AVERAGE('Integrated Data'!F3:F461)</f>
        <v>838030.65954902</v>
      </c>
      <c r="E8" s="12">
        <f>AVERAGE('Integrated Data'!G3:G461)</f>
        <v>805692.36303267931</v>
      </c>
      <c r="F8" s="12">
        <f>AVERAGE('Integrated Data'!H3:H461)</f>
        <v>793104.14828104503</v>
      </c>
      <c r="G8" s="12">
        <f>AVERAGE('Integrated Data'!I3:I461)</f>
        <v>844879.28032243962</v>
      </c>
      <c r="H8" s="12">
        <f>AVERAGE('Integrated Data'!J3:J461)</f>
        <v>712777.24257952056</v>
      </c>
      <c r="I8" s="12">
        <f>AVERAGE('Integrated Data'!K3:K461)</f>
        <v>806988.93864488031</v>
      </c>
      <c r="J8" s="12">
        <f>AVERAGE('Integrated Data'!M3:M461)</f>
        <v>1193271.5792309376</v>
      </c>
      <c r="K8" s="12">
        <f>AVERAGE('Integrated Data'!N3:N461)</f>
        <v>5973848.6732026143</v>
      </c>
    </row>
    <row r="9" spans="1:13" x14ac:dyDescent="0.2">
      <c r="A9" s="35" t="s">
        <v>508</v>
      </c>
      <c r="B9" s="25">
        <f>MEDIAN('Integrated Data'!D3:D461)</f>
        <v>261979.14200000008</v>
      </c>
      <c r="C9" s="25">
        <f>MEDIAN('Integrated Data'!E3:E461)</f>
        <v>534883.65599999996</v>
      </c>
      <c r="D9" s="25">
        <f>MEDIAN('Integrated Data'!F3:F461)</f>
        <v>554184.03</v>
      </c>
      <c r="E9" s="25">
        <f>MEDIAN('Integrated Data'!G3:G461)</f>
        <v>534074.11600000004</v>
      </c>
      <c r="F9" s="25">
        <f>MEDIAN('Integrated Data'!H3:H461)</f>
        <v>530602</v>
      </c>
      <c r="G9" s="25">
        <f>MEDIAN('Integrated Data'!I3:I461)</f>
        <v>580998.54500000004</v>
      </c>
      <c r="H9" s="25">
        <f>MEDIAN('Integrated Data'!J3:J461)</f>
        <v>514633.33399999997</v>
      </c>
      <c r="I9" s="25">
        <f>MEDIAN('Integrated Data'!K3:K461)</f>
        <v>546937.87700000009</v>
      </c>
      <c r="J9" s="25">
        <f>MEDIAN('Integrated Data'!M3:M461)</f>
        <v>832956.30900000012</v>
      </c>
      <c r="K9" s="25">
        <f>MEDIAN('Integrated Data'!N3:N461)</f>
        <v>4079507</v>
      </c>
    </row>
    <row r="10" spans="1:13" x14ac:dyDescent="0.2">
      <c r="A10" s="35" t="s">
        <v>478</v>
      </c>
      <c r="B10" s="3">
        <f>_xlfn.VAR.S('Integrated Data'!D3:D461)</f>
        <v>208782049770.3353</v>
      </c>
      <c r="C10" s="3">
        <f>_xlfn.VAR.S('Integrated Data'!E3:E461)</f>
        <v>839504832565.25452</v>
      </c>
      <c r="D10" s="3">
        <f>_xlfn.VAR.S('Integrated Data'!F3:F461)</f>
        <v>951541283931.62305</v>
      </c>
      <c r="E10" s="3">
        <f>_xlfn.VAR.S('Integrated Data'!G3:G461)</f>
        <v>926866651321.25781</v>
      </c>
      <c r="F10" s="3">
        <f>_xlfn.VAR.S('Integrated Data'!H3:H461)</f>
        <v>868283915643.203</v>
      </c>
      <c r="G10" s="3">
        <f>_xlfn.VAR.S('Integrated Data'!I3:I461)</f>
        <v>898004104561.57495</v>
      </c>
      <c r="H10" s="3">
        <f>_xlfn.VAR.S('Integrated Data'!J3:J461)</f>
        <v>596352274795.68958</v>
      </c>
      <c r="I10" s="3">
        <f>_xlfn.VAR.S('Integrated Data'!K3:K461)</f>
        <v>786799499984.09741</v>
      </c>
      <c r="J10" s="3">
        <f>_xlfn.VAR.S('Integrated Data'!M3:M461)</f>
        <v>1761516451463.1396</v>
      </c>
      <c r="K10" s="3">
        <f>_xlfn.VAR.S('Integrated Data'!N3:N461)</f>
        <v>46332403410686.094</v>
      </c>
    </row>
    <row r="11" spans="1:13" x14ac:dyDescent="0.2">
      <c r="A11" s="38" t="s">
        <v>479</v>
      </c>
      <c r="B11" s="37">
        <f>_xlfn.STDEV.S('Integrated Data'!D3:D461)</f>
        <v>456926.74442445947</v>
      </c>
      <c r="C11" s="37">
        <f>_xlfn.STDEV.S('Integrated Data'!E3:E461)</f>
        <v>916244.96318684041</v>
      </c>
      <c r="D11" s="37">
        <f>_xlfn.STDEV.S('Integrated Data'!F3:F461)</f>
        <v>975469.77602159616</v>
      </c>
      <c r="E11" s="37">
        <f>_xlfn.STDEV.S('Integrated Data'!G3:G461)</f>
        <v>962739.13980956329</v>
      </c>
      <c r="F11" s="37">
        <f>_xlfn.STDEV.S('Integrated Data'!H3:H461)</f>
        <v>931817.53344912059</v>
      </c>
      <c r="G11" s="37">
        <f>_xlfn.STDEV.S('Integrated Data'!I3:I461)</f>
        <v>947630.78493766487</v>
      </c>
      <c r="H11" s="37">
        <f>_xlfn.STDEV.S('Integrated Data'!J3:J461)</f>
        <v>772238.48310977721</v>
      </c>
      <c r="I11" s="37">
        <f>_xlfn.STDEV.S('Integrated Data'!K3:K461)</f>
        <v>887017.19260908209</v>
      </c>
      <c r="J11" s="37">
        <f>_xlfn.STDEV.S('Integrated Data'!M3:M461)</f>
        <v>1327221.3272333818</v>
      </c>
      <c r="K11" s="37">
        <f>_xlfn.STDEV.S('Integrated Data'!N3:N461)</f>
        <v>6806790.9774493659</v>
      </c>
    </row>
    <row r="12" spans="1:13" x14ac:dyDescent="0.2">
      <c r="A12" s="32" t="s">
        <v>513</v>
      </c>
      <c r="B12" s="30">
        <v>1300136.129434976</v>
      </c>
      <c r="C12" s="11">
        <v>2618762.0479379511</v>
      </c>
      <c r="D12" s="33">
        <v>2788970.2115922119</v>
      </c>
      <c r="E12" s="33">
        <v>2731170.6426518057</v>
      </c>
      <c r="F12" s="33">
        <v>2656739.2151792874</v>
      </c>
      <c r="G12" s="33">
        <v>2740140.8501977646</v>
      </c>
      <c r="H12" s="33">
        <v>2257254.2087990749</v>
      </c>
      <c r="I12" s="33">
        <v>2581023.3238630453</v>
      </c>
      <c r="J12" s="33">
        <v>3847714.233697704</v>
      </c>
      <c r="K12" s="33">
        <v>19587430.628101323</v>
      </c>
    </row>
    <row r="13" spans="1:13" x14ac:dyDescent="0.2">
      <c r="A13" s="32" t="s">
        <v>514</v>
      </c>
      <c r="B13" s="33">
        <v>-386282.64058605715</v>
      </c>
      <c r="C13" s="33">
        <v>-786272.12156427023</v>
      </c>
      <c r="D13" s="33">
        <v>-838030.65954901942</v>
      </c>
      <c r="E13" s="33">
        <v>-805692.36303267907</v>
      </c>
      <c r="F13" s="33">
        <v>-793104.14828104607</v>
      </c>
      <c r="G13" s="33">
        <v>-844879.28032244113</v>
      </c>
      <c r="H13" s="33">
        <v>-712777.2425795201</v>
      </c>
      <c r="I13" s="33">
        <v>-806988.93864488089</v>
      </c>
      <c r="J13" s="33">
        <v>-1193271.5792309369</v>
      </c>
      <c r="K13" s="33">
        <v>-5973848.6732026143</v>
      </c>
      <c r="M13" t="s">
        <v>515</v>
      </c>
    </row>
    <row r="14" spans="1:13" x14ac:dyDescent="0.2">
      <c r="A14" s="35" t="s">
        <v>509</v>
      </c>
      <c r="B14" s="3">
        <f>COUNTIF('Integrated Data'!D3:D461,"&gt;"&amp;'Revised Stat Analysis'!B12)</f>
        <v>18</v>
      </c>
      <c r="C14" s="3">
        <f>COUNTIF('Integrated Data'!E3:E461,"&gt;"&amp;'Revised Stat Analysis'!C12)</f>
        <v>18</v>
      </c>
      <c r="D14" s="3">
        <f>COUNTIF('Integrated Data'!F3:F461,"&gt;"&amp;'Revised Stat Analysis'!D12)</f>
        <v>18</v>
      </c>
      <c r="E14" s="3">
        <f>COUNTIF('Integrated Data'!G3:G461,"&gt;"&amp;'Revised Stat Analysis'!E12)</f>
        <v>22</v>
      </c>
      <c r="F14" s="3">
        <f>COUNTIF('Integrated Data'!H3:H461,"&gt;"&amp;'Revised Stat Analysis'!F12)</f>
        <v>21</v>
      </c>
      <c r="G14" s="3">
        <f>COUNTIF('Integrated Data'!I3:I461,"&gt;"&amp;'Revised Stat Analysis'!G12)</f>
        <v>26</v>
      </c>
      <c r="H14" s="3">
        <f>COUNTIF('Integrated Data'!J3:J461,"&gt;"&amp;'Revised Stat Analysis'!H12)</f>
        <v>30</v>
      </c>
      <c r="I14" s="3">
        <f>COUNTIF('Integrated Data'!K3:K461,"&gt;"&amp;'Revised Stat Analysis'!I12)</f>
        <v>29</v>
      </c>
      <c r="J14" s="3">
        <f>COUNTIF('Integrated Data'!M3:M461,"&gt;"&amp;'Revised Stat Analysis'!J12)</f>
        <v>32</v>
      </c>
      <c r="K14" s="3">
        <f>COUNTIF('Integrated Data'!N3:N461,"&gt;"&amp;'Revised Stat Analysis'!K12)</f>
        <v>22</v>
      </c>
    </row>
    <row r="15" spans="1:13" x14ac:dyDescent="0.2">
      <c r="A15" s="35" t="s">
        <v>510</v>
      </c>
      <c r="B15" s="3">
        <f>COUNTIF('Integrated Data'!D3:D461,"&lt;"&amp;'Revised Stat Analysis'!B13)</f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3" x14ac:dyDescent="0.2">
      <c r="A16" s="35" t="s">
        <v>511</v>
      </c>
      <c r="B16" s="25">
        <v>18</v>
      </c>
      <c r="C16" s="3">
        <v>18</v>
      </c>
      <c r="D16" s="3">
        <v>18</v>
      </c>
      <c r="E16" s="3">
        <v>22</v>
      </c>
      <c r="F16" s="3">
        <v>21</v>
      </c>
      <c r="G16" s="3">
        <v>26</v>
      </c>
      <c r="H16" s="3">
        <v>30</v>
      </c>
      <c r="I16" s="3">
        <v>29</v>
      </c>
      <c r="J16" s="3">
        <v>32</v>
      </c>
      <c r="K16" s="3">
        <v>22</v>
      </c>
    </row>
    <row r="17" spans="1:13" s="22" customFormat="1" x14ac:dyDescent="0.2">
      <c r="A17" s="36" t="s">
        <v>481</v>
      </c>
      <c r="B17" s="34">
        <f>18/459</f>
        <v>3.9215686274509803E-2</v>
      </c>
      <c r="C17" s="34">
        <f>18/459</f>
        <v>3.9215686274509803E-2</v>
      </c>
      <c r="D17" s="34">
        <f>18/459</f>
        <v>3.9215686274509803E-2</v>
      </c>
      <c r="E17" s="34">
        <f>22/459</f>
        <v>4.793028322440087E-2</v>
      </c>
      <c r="F17" s="34">
        <f>21/459</f>
        <v>4.5751633986928102E-2</v>
      </c>
      <c r="G17" s="34">
        <f>26/459</f>
        <v>5.6644880174291937E-2</v>
      </c>
      <c r="H17" s="34">
        <f>30/459</f>
        <v>6.535947712418301E-2</v>
      </c>
      <c r="I17" s="34">
        <f>29/459</f>
        <v>6.3180827886710242E-2</v>
      </c>
      <c r="J17" s="34">
        <f>32/459</f>
        <v>6.9716775599128547E-2</v>
      </c>
      <c r="K17" s="34">
        <f>22/459</f>
        <v>4.793028322440087E-2</v>
      </c>
    </row>
    <row r="19" spans="1:13" ht="19" x14ac:dyDescent="0.25">
      <c r="A19" s="81" t="s">
        <v>516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</row>
    <row r="20" spans="1:13" x14ac:dyDescent="0.2">
      <c r="A20" s="18" t="s">
        <v>502</v>
      </c>
      <c r="B20" s="27">
        <v>459</v>
      </c>
    </row>
    <row r="21" spans="1:13" x14ac:dyDescent="0.2">
      <c r="A21" s="18" t="s">
        <v>476</v>
      </c>
      <c r="B21" s="28" t="s">
        <v>488</v>
      </c>
      <c r="C21" s="20"/>
      <c r="D21" s="20"/>
    </row>
    <row r="22" spans="1:13" x14ac:dyDescent="0.2">
      <c r="A22" s="18" t="s">
        <v>477</v>
      </c>
      <c r="B22" s="28" t="s">
        <v>489</v>
      </c>
      <c r="C22" s="20"/>
    </row>
    <row r="23" spans="1:13" x14ac:dyDescent="0.2">
      <c r="B23" s="39" t="s">
        <v>4</v>
      </c>
      <c r="C23" s="39" t="s">
        <v>5</v>
      </c>
      <c r="D23" s="35" t="s">
        <v>6</v>
      </c>
      <c r="E23" s="35" t="s">
        <v>7</v>
      </c>
      <c r="F23" s="35" t="s">
        <v>8</v>
      </c>
      <c r="G23" s="35" t="s">
        <v>9</v>
      </c>
      <c r="H23" s="35" t="s">
        <v>10</v>
      </c>
      <c r="I23" s="35" t="s">
        <v>11</v>
      </c>
      <c r="J23" s="35" t="s">
        <v>12</v>
      </c>
      <c r="K23" s="35" t="s">
        <v>490</v>
      </c>
      <c r="L23" s="35" t="s">
        <v>492</v>
      </c>
    </row>
    <row r="24" spans="1:13" x14ac:dyDescent="0.2">
      <c r="A24" s="35" t="s">
        <v>503</v>
      </c>
      <c r="B24" s="3">
        <f>MIN('Integrated Data'!O3:O461)</f>
        <v>72</v>
      </c>
      <c r="C24" s="3">
        <f>MIN('Integrated Data'!P3:P461)</f>
        <v>25</v>
      </c>
      <c r="D24" s="3">
        <f>MIN('Integrated Data'!Q3:Q461)</f>
        <v>25</v>
      </c>
      <c r="E24" s="3">
        <f>MIN('Integrated Data'!R3:R461)</f>
        <v>26</v>
      </c>
      <c r="F24" s="3">
        <f>MIN('Integrated Data'!S3:S461)</f>
        <v>25</v>
      </c>
      <c r="G24" s="3">
        <f>MIN('Integrated Data'!T3:T461)</f>
        <v>26</v>
      </c>
      <c r="H24" s="3">
        <f>MIN('Integrated Data'!U3:U461)</f>
        <v>29</v>
      </c>
      <c r="I24" s="3">
        <f>MIN('Integrated Data'!V3:V461)</f>
        <v>127</v>
      </c>
      <c r="J24" s="3">
        <f>MIN('Integrated Data'!W3:W461)</f>
        <v>27</v>
      </c>
      <c r="K24" s="3">
        <f>MIN('Integrated Data'!Y3:Y461)</f>
        <v>224</v>
      </c>
      <c r="L24" s="3">
        <f>MIN('Integrated Data'!Z3:Z461)</f>
        <v>599</v>
      </c>
    </row>
    <row r="25" spans="1:13" x14ac:dyDescent="0.2">
      <c r="A25" s="35" t="s">
        <v>504</v>
      </c>
      <c r="B25" s="3">
        <f>MAX('Integrated Data'!O3:O461)</f>
        <v>143</v>
      </c>
      <c r="C25" s="3">
        <f>MAX('Integrated Data'!P3:P461)</f>
        <v>346</v>
      </c>
      <c r="D25" s="3">
        <f>MAX('Integrated Data'!Q3:Q461)</f>
        <v>86</v>
      </c>
      <c r="E25" s="3">
        <f>MAX('Integrated Data'!R3:R461)</f>
        <v>134</v>
      </c>
      <c r="F25" s="3">
        <f>MAX('Integrated Data'!S3:S461)</f>
        <v>184</v>
      </c>
      <c r="G25" s="3">
        <f>MAX('Integrated Data'!T3:T461)</f>
        <v>86</v>
      </c>
      <c r="H25" s="3">
        <f>MAX('Integrated Data'!U3:U461)</f>
        <v>589</v>
      </c>
      <c r="I25" s="3">
        <f>MAX('Integrated Data'!V3:V461)</f>
        <v>5694</v>
      </c>
      <c r="J25" s="3">
        <f>MAX('Integrated Data'!W3:W461)</f>
        <v>86</v>
      </c>
      <c r="K25" s="3">
        <f>MAX('Integrated Data'!Y3:Y461)</f>
        <v>5808</v>
      </c>
      <c r="L25" s="3">
        <f>MAX('Integrated Data'!Z3:Z461)</f>
        <v>6801</v>
      </c>
    </row>
    <row r="26" spans="1:13" x14ac:dyDescent="0.2">
      <c r="A26" s="31" t="s">
        <v>480</v>
      </c>
      <c r="B26" s="40">
        <f>AVERAGE('Integrated Data'!O3:O461)</f>
        <v>107.49673202614379</v>
      </c>
      <c r="C26" s="40">
        <f>AVERAGE('Integrated Data'!P3:P461)</f>
        <v>65.81481481481481</v>
      </c>
      <c r="D26" s="40">
        <f>AVERAGE('Integrated Data'!Q3:Q461)</f>
        <v>54.435729847494557</v>
      </c>
      <c r="E26" s="40">
        <f>AVERAGE('Integrated Data'!R3:R461)</f>
        <v>54.823529411764703</v>
      </c>
      <c r="F26" s="40">
        <f>AVERAGE('Integrated Data'!S3:S461)</f>
        <v>55.673202614379086</v>
      </c>
      <c r="G26" s="40">
        <f>AVERAGE('Integrated Data'!T3:T461)</f>
        <v>53.747276688453162</v>
      </c>
      <c r="H26" s="40">
        <f>AVERAGE('Integrated Data'!U3:U461)</f>
        <v>98.33986928104575</v>
      </c>
      <c r="I26" s="40">
        <f>AVERAGE('Integrated Data'!V3:V461)</f>
        <v>889.72331154684093</v>
      </c>
      <c r="J26" s="40">
        <f>AVERAGE('Integrated Data'!W3:W461)</f>
        <v>54.46187363834423</v>
      </c>
      <c r="K26" s="40">
        <f>AVERAGE('Integrated Data'!Y3:Y461)</f>
        <v>997.22004357298476</v>
      </c>
      <c r="L26" s="40">
        <f>AVERAGE('Integrated Data'!Z3:Z461)</f>
        <v>1434.516339869281</v>
      </c>
    </row>
    <row r="27" spans="1:13" x14ac:dyDescent="0.2">
      <c r="A27" s="35" t="s">
        <v>508</v>
      </c>
      <c r="B27" s="3">
        <f>MEDIAN('Integrated Data'!O3:O461)</f>
        <v>108</v>
      </c>
      <c r="C27" s="3">
        <f>MEDIAN('Integrated Data'!P3:P461)</f>
        <v>57</v>
      </c>
      <c r="D27" s="3">
        <f>MEDIAN('Integrated Data'!Q3:Q461)</f>
        <v>54</v>
      </c>
      <c r="E27" s="3">
        <f>MEDIAN('Integrated Data'!R3:R461)</f>
        <v>54</v>
      </c>
      <c r="F27" s="3">
        <f>MEDIAN('Integrated Data'!S3:S461)</f>
        <v>55</v>
      </c>
      <c r="G27" s="3">
        <f>MEDIAN('Integrated Data'!T3:T461)</f>
        <v>53</v>
      </c>
      <c r="H27" s="3">
        <f>MEDIAN('Integrated Data'!U3:U461)</f>
        <v>65</v>
      </c>
      <c r="I27" s="3">
        <f>MEDIAN('Integrated Data'!V3:V461)</f>
        <v>576</v>
      </c>
      <c r="J27" s="3">
        <f>MEDIAN('Integrated Data'!W3:W461)</f>
        <v>55</v>
      </c>
      <c r="K27" s="3">
        <f>MEDIAN('Integrated Data'!Y3:Y461)</f>
        <v>681</v>
      </c>
      <c r="L27" s="3">
        <f>MEDIAN('Integrated Data'!Z3:Z461)</f>
        <v>1072</v>
      </c>
    </row>
    <row r="28" spans="1:13" x14ac:dyDescent="0.2">
      <c r="A28" s="35" t="s">
        <v>478</v>
      </c>
      <c r="B28" s="25">
        <f>_xlfn.VAR.S('Integrated Data'!O3:O461)</f>
        <v>201.55621200445307</v>
      </c>
      <c r="C28" s="25">
        <f>_xlfn.VAR.S('Integrated Data'!P3:P461)</f>
        <v>1082.1774219634483</v>
      </c>
      <c r="D28" s="25">
        <f>_xlfn.VAR.S('Integrated Data'!Q3:Q461)</f>
        <v>105.70055465174912</v>
      </c>
      <c r="E28" s="25">
        <f>_xlfn.VAR.S('Integrated Data'!R3:R461)</f>
        <v>117.56922681736465</v>
      </c>
      <c r="F28" s="25">
        <f>_xlfn.VAR.S('Integrated Data'!S3:S461)</f>
        <v>165.45192225361762</v>
      </c>
      <c r="G28" s="25">
        <f>_xlfn.VAR.S('Integrated Data'!T3:T461)</f>
        <v>103.86175566781759</v>
      </c>
      <c r="H28" s="25">
        <f>_xlfn.VAR.S('Integrated Data'!U3:U461)</f>
        <v>7290.1811798955396</v>
      </c>
      <c r="I28" s="25">
        <f>_xlfn.VAR.S('Integrated Data'!V3:V461)</f>
        <v>952687.40144228481</v>
      </c>
      <c r="J28" s="25">
        <f>_xlfn.VAR.S('Integrated Data'!W3:W461)</f>
        <v>97.366992988364927</v>
      </c>
      <c r="K28" s="25">
        <f>_xlfn.VAR.S('Integrated Data'!Y3:Y461)</f>
        <v>953509.33793798939</v>
      </c>
      <c r="L28" s="25">
        <f>_xlfn.VAR.S('Integrated Data'!Z3:Z461)</f>
        <v>1187854.5908896308</v>
      </c>
    </row>
    <row r="29" spans="1:13" x14ac:dyDescent="0.2">
      <c r="A29" s="38" t="s">
        <v>479</v>
      </c>
      <c r="B29" s="37">
        <f>_xlfn.STDEV.S('Integrated Data'!O3:O461)</f>
        <v>14.197049411918417</v>
      </c>
      <c r="C29" s="37">
        <f>_xlfn.STDEV.S('Integrated Data'!P3:P461)</f>
        <v>32.896465189491842</v>
      </c>
      <c r="D29" s="37">
        <f>_xlfn.STDEV.S('Integrated Data'!Q3:Q461)</f>
        <v>10.281077504413101</v>
      </c>
      <c r="E29" s="37">
        <f>_xlfn.STDEV.S('Integrated Data'!R3:R461)</f>
        <v>10.842934419121267</v>
      </c>
      <c r="F29" s="37">
        <f>_xlfn.STDEV.S('Integrated Data'!S3:S461)</f>
        <v>12.862811599864845</v>
      </c>
      <c r="G29" s="37">
        <f>_xlfn.STDEV.S('Integrated Data'!T3:T461)</f>
        <v>10.19125878720669</v>
      </c>
      <c r="H29" s="37">
        <f>_xlfn.STDEV.S('Integrated Data'!U3:U461)</f>
        <v>85.382557820057954</v>
      </c>
      <c r="I29" s="37">
        <f>_xlfn.STDEV.S('Integrated Data'!V3:V461)</f>
        <v>976.0570687425427</v>
      </c>
      <c r="J29" s="37">
        <f>_xlfn.STDEV.S('Integrated Data'!W3:W461)</f>
        <v>9.8674714587053618</v>
      </c>
      <c r="K29" s="37">
        <f>_xlfn.STDEV.S('Integrated Data'!Y3:Y461)</f>
        <v>976.47802737081054</v>
      </c>
      <c r="L29" s="37">
        <f>_xlfn.STDEV.S('Integrated Data'!Z3:Z461)</f>
        <v>1089.887421199837</v>
      </c>
    </row>
    <row r="30" spans="1:13" x14ac:dyDescent="0.2">
      <c r="A30" s="32" t="s">
        <v>513</v>
      </c>
      <c r="B30" s="33">
        <v>135.89083084998063</v>
      </c>
      <c r="C30" s="33">
        <v>131.60774519379848</v>
      </c>
      <c r="D30" s="11">
        <v>75</v>
      </c>
      <c r="E30" s="11">
        <v>77</v>
      </c>
      <c r="F30" s="11">
        <v>81</v>
      </c>
      <c r="G30" s="11">
        <v>74</v>
      </c>
      <c r="H30" s="11">
        <v>269</v>
      </c>
      <c r="I30" s="11">
        <v>2842</v>
      </c>
      <c r="J30" s="11">
        <v>74</v>
      </c>
      <c r="K30" s="11">
        <v>2950</v>
      </c>
      <c r="L30" s="11">
        <v>3614</v>
      </c>
    </row>
    <row r="31" spans="1:13" x14ac:dyDescent="0.2">
      <c r="A31" s="32" t="s">
        <v>514</v>
      </c>
      <c r="B31" s="33">
        <v>-107.49673202614379</v>
      </c>
      <c r="C31" s="33">
        <v>-65.81481481481481</v>
      </c>
      <c r="D31" s="11">
        <v>-54</v>
      </c>
      <c r="E31" s="11">
        <v>-55</v>
      </c>
      <c r="F31" s="11">
        <v>-56</v>
      </c>
      <c r="G31" s="11">
        <v>-54</v>
      </c>
      <c r="H31" s="11">
        <v>-98</v>
      </c>
      <c r="I31" s="11">
        <v>-890</v>
      </c>
      <c r="J31" s="11">
        <v>-54</v>
      </c>
      <c r="K31" s="11">
        <v>-997</v>
      </c>
      <c r="L31" s="11">
        <v>-1453</v>
      </c>
      <c r="M31" t="s">
        <v>515</v>
      </c>
    </row>
    <row r="32" spans="1:13" x14ac:dyDescent="0.2">
      <c r="A32" s="35" t="s">
        <v>509</v>
      </c>
      <c r="B32" s="3">
        <f>COUNTIF('Integrated Data'!O3:O461,"&gt;"&amp;'Revised Stat Analysis'!B30)</f>
        <v>8</v>
      </c>
      <c r="C32" s="3">
        <f>COUNTIF('Integrated Data'!P3:P461,"&gt;"&amp;'Revised Stat Analysis'!C30)</f>
        <v>25</v>
      </c>
      <c r="D32" s="3">
        <f>COUNTIF('Integrated Data'!Q3:Q461,"&gt;"&amp;'Revised Stat Analysis'!D30)</f>
        <v>11</v>
      </c>
      <c r="E32" s="3">
        <f>COUNTIF('Integrated Data'!R3:R461,"&gt;"&amp;'Revised Stat Analysis'!E30)</f>
        <v>5</v>
      </c>
      <c r="F32" s="3">
        <f>COUNTIF('Integrated Data'!S3:S461,"&gt;"&amp;'Revised Stat Analysis'!F30)</f>
        <v>8</v>
      </c>
      <c r="G32" s="3">
        <f>COUNTIF('Integrated Data'!T3:T461,"&gt;"&amp;'Revised Stat Analysis'!G30)</f>
        <v>12</v>
      </c>
      <c r="H32" s="3">
        <f>COUNTIF('Integrated Data'!U3:U461,"&gt;"&amp;'Revised Stat Analysis'!H30)</f>
        <v>29</v>
      </c>
      <c r="I32" s="3">
        <f>COUNTIF('Integrated Data'!V3:V461,"&gt;"&amp;'Revised Stat Analysis'!I30)</f>
        <v>18</v>
      </c>
      <c r="J32" s="3">
        <f>COUNTIF('Integrated Data'!W3:W461,"&gt;"&amp;'Revised Stat Analysis'!J30)</f>
        <v>10</v>
      </c>
      <c r="K32" s="3">
        <f>COUNTIF('Integrated Data'!Y3:Y461,"&gt;"&amp;'Revised Stat Analysis'!K30)</f>
        <v>18</v>
      </c>
      <c r="L32" s="3">
        <f>COUNTIF('Integrated Data'!Z3:Z461,"&gt;"&amp;'Revised Stat Analysis'!L30)</f>
        <v>19</v>
      </c>
    </row>
    <row r="33" spans="1:15" x14ac:dyDescent="0.2">
      <c r="A33" s="35" t="s">
        <v>510</v>
      </c>
      <c r="B33" s="3">
        <f>COUNTIF('Integrated Data'!O2:O461,"&lt;"&amp;'Revised Stat Analysis'!B31)</f>
        <v>0</v>
      </c>
      <c r="C33" s="3">
        <f>COUNTIF('Integrated Data'!P2:P461,"&lt;"&amp;'Revised Stat Analysis'!C31)</f>
        <v>0</v>
      </c>
      <c r="D33" s="3">
        <f>COUNTIF('Integrated Data'!Q2:Q461,"&lt;"&amp;'Revised Stat Analysis'!D31)</f>
        <v>0</v>
      </c>
      <c r="E33" s="3">
        <f>COUNTIF('Integrated Data'!R2:R461,"&lt;"&amp;'Revised Stat Analysis'!E31)</f>
        <v>0</v>
      </c>
      <c r="F33" s="3">
        <f>COUNTIF('Integrated Data'!S2:S461,"&lt;"&amp;'Revised Stat Analysis'!F31)</f>
        <v>0</v>
      </c>
      <c r="G33" s="3">
        <f>COUNTIF('Integrated Data'!T2:T461,"&lt;"&amp;'Revised Stat Analysis'!G31)</f>
        <v>0</v>
      </c>
      <c r="H33" s="3">
        <f>COUNTIF('Integrated Data'!U2:U461,"&lt;"&amp;'Revised Stat Analysis'!H31)</f>
        <v>0</v>
      </c>
      <c r="I33" s="3">
        <f>COUNTIF('Integrated Data'!V2:V461,"&lt;"&amp;'Revised Stat Analysis'!I31)</f>
        <v>0</v>
      </c>
      <c r="J33" s="3">
        <f>COUNTIF('Integrated Data'!W2:W461,"&lt;"&amp;'Revised Stat Analysis'!J31)</f>
        <v>0</v>
      </c>
      <c r="K33" s="3">
        <f>COUNTIF('Integrated Data'!Y2:Y461,"&lt;"&amp;'Revised Stat Analysis'!K31)</f>
        <v>0</v>
      </c>
      <c r="L33" s="3">
        <f>COUNTIF('Integrated Data'!Z2:Z461,"&lt;"&amp;'Revised Stat Analysis'!L31)</f>
        <v>0</v>
      </c>
      <c r="N33" s="20"/>
      <c r="O33" s="20"/>
    </row>
    <row r="34" spans="1:15" x14ac:dyDescent="0.2">
      <c r="A34" s="35" t="s">
        <v>511</v>
      </c>
      <c r="B34" s="3">
        <v>8</v>
      </c>
      <c r="C34" s="3">
        <v>25</v>
      </c>
      <c r="D34" s="3">
        <v>11</v>
      </c>
      <c r="E34" s="3">
        <v>5</v>
      </c>
      <c r="F34" s="3">
        <v>8</v>
      </c>
      <c r="G34" s="3">
        <v>12</v>
      </c>
      <c r="H34" s="3">
        <v>29</v>
      </c>
      <c r="I34" s="3">
        <v>18</v>
      </c>
      <c r="J34" s="3">
        <v>10</v>
      </c>
      <c r="K34" s="3">
        <v>18</v>
      </c>
      <c r="L34" s="3">
        <v>19</v>
      </c>
    </row>
    <row r="35" spans="1:15" s="42" customFormat="1" x14ac:dyDescent="0.2">
      <c r="A35" s="41" t="s">
        <v>481</v>
      </c>
      <c r="B35" s="43">
        <f>8/459</f>
        <v>1.7429193899782137E-2</v>
      </c>
      <c r="C35" s="43">
        <f>25/459</f>
        <v>5.4466230936819175E-2</v>
      </c>
      <c r="D35" s="43">
        <f>11/459</f>
        <v>2.3965141612200435E-2</v>
      </c>
      <c r="E35" s="43">
        <f>5/459</f>
        <v>1.0893246187363835E-2</v>
      </c>
      <c r="F35" s="43">
        <f>8/459</f>
        <v>1.7429193899782137E-2</v>
      </c>
      <c r="G35" s="43">
        <f>12/459</f>
        <v>2.6143790849673203E-2</v>
      </c>
      <c r="H35" s="43">
        <f>29/459</f>
        <v>6.3180827886710242E-2</v>
      </c>
      <c r="I35" s="43">
        <f>18/459</f>
        <v>3.9215686274509803E-2</v>
      </c>
      <c r="J35" s="43">
        <f>10/459</f>
        <v>2.178649237472767E-2</v>
      </c>
      <c r="K35" s="43">
        <f>18/459</f>
        <v>3.9215686274509803E-2</v>
      </c>
      <c r="L35" s="43">
        <f>19/459</f>
        <v>4.1394335511982572E-2</v>
      </c>
    </row>
    <row r="37" spans="1:15" ht="19" x14ac:dyDescent="0.25">
      <c r="A37" s="44" t="s">
        <v>482</v>
      </c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6"/>
    </row>
    <row r="38" spans="1:15" x14ac:dyDescent="0.2">
      <c r="A38" s="48" t="s">
        <v>483</v>
      </c>
      <c r="B38" t="s">
        <v>529</v>
      </c>
      <c r="L38" s="46"/>
    </row>
    <row r="39" spans="1:15" x14ac:dyDescent="0.2">
      <c r="A39" s="48" t="s">
        <v>484</v>
      </c>
      <c r="B39" t="s">
        <v>524</v>
      </c>
      <c r="L39" s="46"/>
    </row>
    <row r="40" spans="1:15" x14ac:dyDescent="0.2">
      <c r="B40" s="35" t="s">
        <v>4</v>
      </c>
      <c r="C40" s="35" t="s">
        <v>5</v>
      </c>
      <c r="D40" s="35" t="s">
        <v>6</v>
      </c>
      <c r="E40" s="35" t="s">
        <v>7</v>
      </c>
      <c r="F40" s="35" t="s">
        <v>8</v>
      </c>
      <c r="G40" s="35" t="s">
        <v>9</v>
      </c>
      <c r="H40" s="35" t="s">
        <v>10</v>
      </c>
      <c r="I40" s="35" t="s">
        <v>11</v>
      </c>
      <c r="J40" s="35" t="s">
        <v>490</v>
      </c>
      <c r="K40" s="35" t="s">
        <v>519</v>
      </c>
    </row>
    <row r="41" spans="1:15" x14ac:dyDescent="0.2">
      <c r="A41" s="35" t="s">
        <v>485</v>
      </c>
      <c r="B41" s="47">
        <f>CORREL('Integrated Data'!D3:D461,'Integrated Data'!O3:O461)</f>
        <v>5.3718292984251612E-2</v>
      </c>
      <c r="C41" s="47">
        <f>CORREL('Integrated Data'!E3:E461,'Integrated Data'!P3:P461)</f>
        <v>0.82837262049544103</v>
      </c>
      <c r="D41" s="47">
        <f>CORREL('Integrated Data'!F3:F461, 'Integrated Data'!Q3:Q461)</f>
        <v>-0.11105897666943959</v>
      </c>
      <c r="E41" s="47">
        <f>CORREL('Integrated Data'!G3:G461,'Integrated Data'!R3:R461)</f>
        <v>0.16847598769648822</v>
      </c>
      <c r="F41" s="47">
        <f>CORREL('Integrated Data'!H3:H461,'Integrated Data'!S3:S461)</f>
        <v>0.39770433764132357</v>
      </c>
      <c r="G41" s="47">
        <f>CORREL('Integrated Data'!I3:I461,'Integrated Data'!T3:T461)</f>
        <v>5.5654337930060978E-2</v>
      </c>
      <c r="H41" s="47">
        <f>CORREL('Integrated Data'!J3:J461,'Integrated Data'!U3:U461)</f>
        <v>0.93418970525329181</v>
      </c>
      <c r="I41" s="47">
        <f>CORREL('Integrated Data'!K3:K461,'Integrated Data'!V3:V461)</f>
        <v>0.94067938550021524</v>
      </c>
      <c r="J41" s="47">
        <f>CORREL('Integrated Data'!M3:M461, 'Integrated Data'!Y3:Y461)</f>
        <v>0.94654178021736013</v>
      </c>
      <c r="K41" s="47">
        <f>CORREL('Integrated Data'!N3:N461, 'Integrated Data'!Z3:Z461)</f>
        <v>0.95451880566533132</v>
      </c>
    </row>
    <row r="42" spans="1:15" x14ac:dyDescent="0.2">
      <c r="A42" s="35" t="s">
        <v>517</v>
      </c>
      <c r="B42" s="47" t="s">
        <v>520</v>
      </c>
      <c r="C42" s="47" t="s">
        <v>521</v>
      </c>
      <c r="D42" s="47" t="s">
        <v>523</v>
      </c>
      <c r="E42" s="47" t="s">
        <v>520</v>
      </c>
      <c r="F42" s="47" t="s">
        <v>522</v>
      </c>
      <c r="G42" s="47" t="s">
        <v>520</v>
      </c>
      <c r="H42" s="47" t="s">
        <v>521</v>
      </c>
      <c r="I42" s="47" t="s">
        <v>521</v>
      </c>
      <c r="J42" s="47" t="s">
        <v>521</v>
      </c>
      <c r="K42" s="47" t="s">
        <v>521</v>
      </c>
    </row>
    <row r="43" spans="1:15" s="51" customFormat="1" ht="127" customHeight="1" x14ac:dyDescent="0.2">
      <c r="A43" s="50" t="s">
        <v>518</v>
      </c>
      <c r="B43" s="49" t="s">
        <v>525</v>
      </c>
      <c r="C43" s="49" t="s">
        <v>526</v>
      </c>
      <c r="D43" s="49" t="s">
        <v>527</v>
      </c>
      <c r="E43" s="49" t="s">
        <v>528</v>
      </c>
      <c r="F43" s="49" t="s">
        <v>530</v>
      </c>
      <c r="G43" s="49" t="s">
        <v>531</v>
      </c>
      <c r="H43" s="49" t="s">
        <v>532</v>
      </c>
      <c r="I43" s="49" t="s">
        <v>532</v>
      </c>
      <c r="J43" s="49" t="s">
        <v>532</v>
      </c>
      <c r="K43" s="49" t="s">
        <v>532</v>
      </c>
    </row>
    <row r="46" spans="1:15" x14ac:dyDescent="0.2">
      <c r="A46" s="35" t="s">
        <v>544</v>
      </c>
      <c r="B46" s="35" t="s">
        <v>542</v>
      </c>
      <c r="C46" s="35" t="s">
        <v>543</v>
      </c>
    </row>
    <row r="47" spans="1:15" x14ac:dyDescent="0.2">
      <c r="A47" s="25">
        <v>1</v>
      </c>
      <c r="B47" s="25" t="s">
        <v>4</v>
      </c>
      <c r="C47" s="53">
        <v>2.7828517445943927E-4</v>
      </c>
      <c r="D47" s="22"/>
      <c r="E47" s="22"/>
      <c r="F47" s="22"/>
      <c r="G47" s="22"/>
      <c r="H47" s="22"/>
      <c r="I47" s="22"/>
      <c r="J47" s="22"/>
      <c r="K47" s="22"/>
    </row>
    <row r="48" spans="1:15" x14ac:dyDescent="0.2">
      <c r="A48" s="25">
        <v>2</v>
      </c>
      <c r="B48" s="25" t="s">
        <v>5</v>
      </c>
      <c r="C48" s="53">
        <v>8.3704881566801272E-5</v>
      </c>
      <c r="D48" s="22"/>
      <c r="E48" s="22"/>
      <c r="F48" s="22"/>
      <c r="G48" s="22"/>
      <c r="H48" s="22"/>
      <c r="I48" s="22"/>
      <c r="J48" s="22"/>
      <c r="K48" s="22"/>
    </row>
    <row r="49" spans="1:11" x14ac:dyDescent="0.2">
      <c r="A49" s="25">
        <v>3</v>
      </c>
      <c r="B49" s="25" t="s">
        <v>6</v>
      </c>
      <c r="C49" s="53">
        <v>6.4956728285798929E-5</v>
      </c>
      <c r="D49" s="22"/>
      <c r="E49" s="22"/>
      <c r="F49" s="22"/>
      <c r="G49" s="22"/>
      <c r="H49" s="22"/>
      <c r="I49" s="22"/>
      <c r="J49" s="22"/>
      <c r="K49" s="22"/>
    </row>
    <row r="50" spans="1:11" x14ac:dyDescent="0.2">
      <c r="A50" s="25">
        <v>4</v>
      </c>
      <c r="B50" s="25" t="s">
        <v>7</v>
      </c>
      <c r="C50" s="53">
        <v>6.8045239010836991E-5</v>
      </c>
      <c r="D50" s="22"/>
      <c r="E50" s="22"/>
      <c r="F50" s="22"/>
      <c r="G50" s="22"/>
      <c r="H50" s="22"/>
      <c r="I50" s="22"/>
      <c r="J50" s="22"/>
      <c r="K50" s="22"/>
    </row>
    <row r="51" spans="1:11" x14ac:dyDescent="0.2">
      <c r="A51" s="25">
        <v>5</v>
      </c>
      <c r="B51" s="25" t="s">
        <v>8</v>
      </c>
      <c r="C51" s="53">
        <v>7.0196584818076985E-5</v>
      </c>
      <c r="D51" s="22"/>
      <c r="E51" s="22"/>
      <c r="F51" s="22"/>
      <c r="G51" s="22"/>
      <c r="H51" s="22"/>
      <c r="I51" s="22"/>
      <c r="J51" s="22"/>
      <c r="K51" s="22"/>
    </row>
    <row r="52" spans="1:11" x14ac:dyDescent="0.2">
      <c r="A52" s="25">
        <v>6</v>
      </c>
      <c r="B52" s="25" t="s">
        <v>9</v>
      </c>
      <c r="C52" s="53">
        <v>6.3615332912343465E-5</v>
      </c>
      <c r="D52" s="22"/>
      <c r="E52" s="22"/>
      <c r="F52" s="22"/>
      <c r="G52" s="22"/>
      <c r="H52" s="22"/>
      <c r="I52" s="22"/>
      <c r="J52" s="22"/>
      <c r="K52" s="22"/>
    </row>
    <row r="53" spans="1:11" x14ac:dyDescent="0.2">
      <c r="A53" s="25">
        <v>7</v>
      </c>
      <c r="B53" s="25" t="s">
        <v>10</v>
      </c>
      <c r="C53" s="53">
        <v>1.3796718442518811E-4</v>
      </c>
      <c r="D53" s="22"/>
      <c r="E53" s="22"/>
      <c r="F53" s="22"/>
      <c r="G53" s="22"/>
      <c r="H53" s="22"/>
      <c r="I53" s="22"/>
      <c r="J53" s="22"/>
      <c r="K53" s="22"/>
    </row>
    <row r="54" spans="1:11" x14ac:dyDescent="0.2">
      <c r="A54" s="25">
        <v>8</v>
      </c>
      <c r="B54" s="25" t="s">
        <v>11</v>
      </c>
      <c r="C54" s="53">
        <v>1.1025223134295875E-3</v>
      </c>
      <c r="D54" s="22"/>
      <c r="E54" s="22"/>
      <c r="F54" s="22"/>
      <c r="G54" s="22"/>
      <c r="H54" s="22"/>
      <c r="I54" s="22"/>
      <c r="J54" s="22"/>
      <c r="K54" s="22"/>
    </row>
    <row r="55" spans="1:11" x14ac:dyDescent="0.2">
      <c r="A55" s="25">
        <v>9</v>
      </c>
      <c r="B55" s="25" t="s">
        <v>490</v>
      </c>
      <c r="C55" s="53">
        <v>8.3570250136661447E-4</v>
      </c>
      <c r="D55" s="22"/>
      <c r="E55" s="22"/>
      <c r="F55" s="22"/>
      <c r="G55" s="22"/>
      <c r="H55" s="22"/>
      <c r="I55" s="22"/>
      <c r="J55" s="22"/>
      <c r="K55" s="22"/>
    </row>
    <row r="56" spans="1:11" x14ac:dyDescent="0.2">
      <c r="A56" s="82" t="s">
        <v>545</v>
      </c>
      <c r="B56" s="82"/>
    </row>
    <row r="57" spans="1:11" x14ac:dyDescent="0.2">
      <c r="B57" s="29"/>
    </row>
    <row r="58" spans="1:11" x14ac:dyDescent="0.2">
      <c r="A58" s="35" t="s">
        <v>547</v>
      </c>
      <c r="B58" s="39" t="s">
        <v>546</v>
      </c>
      <c r="C58" s="35" t="s">
        <v>543</v>
      </c>
    </row>
    <row r="59" spans="1:11" x14ac:dyDescent="0.2">
      <c r="A59" s="3">
        <v>1</v>
      </c>
      <c r="B59" s="3" t="s">
        <v>557</v>
      </c>
      <c r="C59" s="53">
        <v>2.8893526907347052E-4</v>
      </c>
    </row>
    <row r="60" spans="1:11" x14ac:dyDescent="0.2">
      <c r="A60" s="3">
        <v>2</v>
      </c>
      <c r="B60" s="3" t="s">
        <v>558</v>
      </c>
      <c r="C60" s="53">
        <v>9.5008229169252581E-4</v>
      </c>
    </row>
    <row r="61" spans="1:11" x14ac:dyDescent="0.2">
      <c r="A61" s="3">
        <v>3</v>
      </c>
      <c r="B61" s="3" t="s">
        <v>559</v>
      </c>
      <c r="C61" s="53">
        <v>1.8028079742654591E-4</v>
      </c>
    </row>
    <row r="62" spans="1:11" x14ac:dyDescent="0.2">
      <c r="A62" s="3">
        <v>4</v>
      </c>
      <c r="B62" s="3" t="s">
        <v>560</v>
      </c>
      <c r="C62" s="53">
        <v>3.7928656145596576E-4</v>
      </c>
    </row>
    <row r="63" spans="1:11" x14ac:dyDescent="0.2">
      <c r="A63" s="3">
        <v>5</v>
      </c>
      <c r="B63" s="3" t="s">
        <v>561</v>
      </c>
      <c r="C63" s="53">
        <v>1.6960932916510631E-4</v>
      </c>
    </row>
    <row r="64" spans="1:11" x14ac:dyDescent="0.2">
      <c r="A64" s="3">
        <v>6</v>
      </c>
      <c r="B64" s="3" t="s">
        <v>562</v>
      </c>
      <c r="C64" s="53">
        <v>1.8892714382825749E-4</v>
      </c>
    </row>
    <row r="65" spans="1:3" x14ac:dyDescent="0.2">
      <c r="A65" s="3">
        <v>7</v>
      </c>
      <c r="B65" s="3" t="s">
        <v>563</v>
      </c>
      <c r="C65" s="53">
        <v>2.8671408936383185E-4</v>
      </c>
    </row>
    <row r="66" spans="1:3" x14ac:dyDescent="0.2">
      <c r="A66" s="3">
        <v>8</v>
      </c>
      <c r="B66" s="3" t="s">
        <v>564</v>
      </c>
      <c r="C66" s="53">
        <v>7.3446540763442384E-4</v>
      </c>
    </row>
    <row r="67" spans="1:3" x14ac:dyDescent="0.2">
      <c r="A67" s="3">
        <v>9</v>
      </c>
      <c r="B67" s="3" t="s">
        <v>565</v>
      </c>
      <c r="C67" s="53">
        <v>1.0361246546994596E-3</v>
      </c>
    </row>
    <row r="68" spans="1:3" x14ac:dyDescent="0.2">
      <c r="A68" s="3">
        <v>10</v>
      </c>
      <c r="B68" s="3" t="s">
        <v>566</v>
      </c>
      <c r="C68" s="53">
        <v>1.5094838017804674E-4</v>
      </c>
    </row>
    <row r="69" spans="1:3" x14ac:dyDescent="0.2">
      <c r="A69" s="3">
        <v>11</v>
      </c>
      <c r="B69" s="3" t="s">
        <v>567</v>
      </c>
      <c r="C69" s="53">
        <v>1.8321343360065974E-4</v>
      </c>
    </row>
    <row r="70" spans="1:3" x14ac:dyDescent="0.2">
      <c r="A70" s="3">
        <v>12</v>
      </c>
      <c r="B70" s="3" t="s">
        <v>568</v>
      </c>
      <c r="C70" s="53">
        <v>6.2495788406629856E-4</v>
      </c>
    </row>
    <row r="71" spans="1:3" x14ac:dyDescent="0.2">
      <c r="A71" s="3">
        <v>13</v>
      </c>
      <c r="B71" s="3" t="s">
        <v>569</v>
      </c>
      <c r="C71" s="53">
        <v>4.5286956609235859E-4</v>
      </c>
    </row>
    <row r="72" spans="1:3" x14ac:dyDescent="0.2">
      <c r="A72" s="3">
        <v>14</v>
      </c>
      <c r="B72" s="3" t="s">
        <v>570</v>
      </c>
      <c r="C72" s="53">
        <v>2.1083467755083404E-4</v>
      </c>
    </row>
    <row r="73" spans="1:3" x14ac:dyDescent="0.2">
      <c r="A73" s="3">
        <v>15</v>
      </c>
      <c r="B73" s="3" t="s">
        <v>571</v>
      </c>
      <c r="C73" s="53">
        <v>2.1857189209501638E-4</v>
      </c>
    </row>
    <row r="74" spans="1:3" x14ac:dyDescent="0.2">
      <c r="A74" s="3">
        <v>16</v>
      </c>
      <c r="B74" s="3" t="s">
        <v>572</v>
      </c>
      <c r="C74" s="53">
        <v>3.6992900762804372E-4</v>
      </c>
    </row>
    <row r="75" spans="1:3" x14ac:dyDescent="0.2">
      <c r="A75" s="3">
        <v>17</v>
      </c>
      <c r="B75" s="3" t="s">
        <v>573</v>
      </c>
      <c r="C75" s="53">
        <v>3.7233315363623115E-4</v>
      </c>
    </row>
    <row r="76" spans="1:3" x14ac:dyDescent="0.2">
      <c r="A76" s="3">
        <v>18</v>
      </c>
      <c r="B76" s="3" t="s">
        <v>574</v>
      </c>
      <c r="C76" s="53">
        <v>3.1113626179115001E-4</v>
      </c>
    </row>
    <row r="77" spans="1:3" x14ac:dyDescent="0.2">
      <c r="A77" s="3">
        <v>19</v>
      </c>
      <c r="B77" s="3" t="s">
        <v>575</v>
      </c>
      <c r="C77" s="53">
        <v>2.5836497239381236E-4</v>
      </c>
    </row>
    <row r="78" spans="1:3" x14ac:dyDescent="0.2">
      <c r="A78" s="3">
        <v>20</v>
      </c>
      <c r="B78" s="3" t="s">
        <v>576</v>
      </c>
      <c r="C78" s="53">
        <v>5.475632201725391E-4</v>
      </c>
    </row>
    <row r="79" spans="1:3" x14ac:dyDescent="0.2">
      <c r="A79" s="3">
        <v>21</v>
      </c>
      <c r="B79" s="3" t="s">
        <v>577</v>
      </c>
      <c r="C79" s="53">
        <v>2.3237518892208137E-4</v>
      </c>
    </row>
    <row r="80" spans="1:3" x14ac:dyDescent="0.2">
      <c r="A80" s="3">
        <v>22</v>
      </c>
      <c r="B80" s="3" t="s">
        <v>578</v>
      </c>
      <c r="C80" s="53">
        <v>2.6382915553143786E-4</v>
      </c>
    </row>
    <row r="81" spans="1:3" x14ac:dyDescent="0.2">
      <c r="A81" s="3">
        <v>23</v>
      </c>
      <c r="B81" s="3" t="s">
        <v>579</v>
      </c>
      <c r="C81" s="53">
        <v>2.0859048366870026E-4</v>
      </c>
    </row>
    <row r="82" spans="1:3" x14ac:dyDescent="0.2">
      <c r="A82" s="3">
        <v>24</v>
      </c>
      <c r="B82" s="3" t="s">
        <v>580</v>
      </c>
      <c r="C82" s="53">
        <v>2.0560379530597058E-4</v>
      </c>
    </row>
    <row r="83" spans="1:3" x14ac:dyDescent="0.2">
      <c r="A83" s="3">
        <v>25</v>
      </c>
      <c r="B83" s="3" t="s">
        <v>581</v>
      </c>
      <c r="C83" s="53">
        <v>3.8252398175628619E-4</v>
      </c>
    </row>
    <row r="84" spans="1:3" x14ac:dyDescent="0.2">
      <c r="A84" s="3">
        <v>26</v>
      </c>
      <c r="B84" s="3" t="s">
        <v>582</v>
      </c>
      <c r="C84" s="53">
        <v>2.8016815468884134E-4</v>
      </c>
    </row>
    <row r="85" spans="1:3" x14ac:dyDescent="0.2">
      <c r="A85" s="3">
        <v>27</v>
      </c>
      <c r="B85" s="3" t="s">
        <v>583</v>
      </c>
      <c r="C85" s="53">
        <v>7.1654907427643735E-4</v>
      </c>
    </row>
    <row r="86" spans="1:3" x14ac:dyDescent="0.2">
      <c r="A86" s="3">
        <v>28</v>
      </c>
      <c r="B86" s="3" t="s">
        <v>584</v>
      </c>
      <c r="C86" s="53">
        <v>4.4707940141811876E-4</v>
      </c>
    </row>
    <row r="87" spans="1:3" x14ac:dyDescent="0.2">
      <c r="A87" s="3">
        <v>29</v>
      </c>
      <c r="B87" s="3" t="s">
        <v>585</v>
      </c>
      <c r="C87" s="53">
        <v>3.2656610548351974E-4</v>
      </c>
    </row>
    <row r="88" spans="1:3" x14ac:dyDescent="0.2">
      <c r="A88" s="3">
        <v>30</v>
      </c>
      <c r="B88" s="3" t="s">
        <v>586</v>
      </c>
      <c r="C88" s="53">
        <v>5.5442446357574819E-4</v>
      </c>
    </row>
    <row r="89" spans="1:3" x14ac:dyDescent="0.2">
      <c r="A89" s="3">
        <v>31</v>
      </c>
      <c r="B89" s="3" t="s">
        <v>587</v>
      </c>
      <c r="C89" s="53">
        <v>1.8213698140351296E-4</v>
      </c>
    </row>
    <row r="90" spans="1:3" x14ac:dyDescent="0.2">
      <c r="A90" s="3">
        <v>32</v>
      </c>
      <c r="B90" s="3" t="s">
        <v>588</v>
      </c>
      <c r="C90" s="53">
        <v>3.7330266302643025E-4</v>
      </c>
    </row>
    <row r="91" spans="1:3" x14ac:dyDescent="0.2">
      <c r="A91" s="3">
        <v>33</v>
      </c>
      <c r="B91" s="3" t="s">
        <v>589</v>
      </c>
      <c r="C91" s="53">
        <v>2.5357790212287629E-4</v>
      </c>
    </row>
    <row r="92" spans="1:3" x14ac:dyDescent="0.2">
      <c r="A92" s="3">
        <v>34</v>
      </c>
      <c r="B92" s="3" t="s">
        <v>590</v>
      </c>
      <c r="C92" s="53">
        <v>2.3155679592807302E-4</v>
      </c>
    </row>
    <row r="93" spans="1:3" x14ac:dyDescent="0.2">
      <c r="A93" s="3">
        <v>35</v>
      </c>
      <c r="B93" s="3" t="s">
        <v>591</v>
      </c>
      <c r="C93" s="53">
        <v>1.0375549951051547E-3</v>
      </c>
    </row>
    <row r="94" spans="1:3" x14ac:dyDescent="0.2">
      <c r="A94" s="3">
        <v>36</v>
      </c>
      <c r="B94" s="3" t="s">
        <v>592</v>
      </c>
      <c r="C94" s="53">
        <v>2.2479114161612492E-4</v>
      </c>
    </row>
    <row r="95" spans="1:3" x14ac:dyDescent="0.2">
      <c r="A95" s="3">
        <v>37</v>
      </c>
      <c r="B95" s="3" t="s">
        <v>593</v>
      </c>
      <c r="C95" s="53">
        <v>2.9368003162689055E-4</v>
      </c>
    </row>
    <row r="96" spans="1:3" x14ac:dyDescent="0.2">
      <c r="A96" s="3">
        <v>38</v>
      </c>
      <c r="B96" s="3" t="s">
        <v>594</v>
      </c>
      <c r="C96" s="53">
        <v>2.2628542923284608E-4</v>
      </c>
    </row>
    <row r="97" spans="1:11" x14ac:dyDescent="0.2">
      <c r="A97" s="3">
        <v>39</v>
      </c>
      <c r="B97" s="3" t="s">
        <v>595</v>
      </c>
      <c r="C97" s="53">
        <v>2.3130081071239068E-4</v>
      </c>
    </row>
    <row r="98" spans="1:11" x14ac:dyDescent="0.2">
      <c r="A98" s="3">
        <v>40</v>
      </c>
      <c r="B98" s="3" t="s">
        <v>596</v>
      </c>
      <c r="C98" s="53">
        <v>6.6083294457191231E-4</v>
      </c>
    </row>
    <row r="99" spans="1:11" x14ac:dyDescent="0.2">
      <c r="A99" s="3">
        <v>41</v>
      </c>
      <c r="B99" s="3" t="s">
        <v>597</v>
      </c>
      <c r="C99" s="53">
        <v>2.3958356606171329E-4</v>
      </c>
    </row>
    <row r="100" spans="1:11" x14ac:dyDescent="0.2">
      <c r="A100" s="3">
        <v>42</v>
      </c>
      <c r="B100" s="3" t="s">
        <v>598</v>
      </c>
      <c r="C100" s="53">
        <v>9.9428923106434515E-4</v>
      </c>
    </row>
    <row r="101" spans="1:11" x14ac:dyDescent="0.2">
      <c r="A101" s="3">
        <v>43</v>
      </c>
      <c r="B101" s="3" t="s">
        <v>599</v>
      </c>
      <c r="C101" s="53">
        <v>2.9589614749136057E-4</v>
      </c>
    </row>
    <row r="102" spans="1:11" x14ac:dyDescent="0.2">
      <c r="A102" s="3">
        <v>44</v>
      </c>
      <c r="B102" s="3" t="s">
        <v>600</v>
      </c>
      <c r="C102" s="53">
        <v>1.335034141700987E-4</v>
      </c>
    </row>
    <row r="103" spans="1:11" x14ac:dyDescent="0.2">
      <c r="A103" s="3">
        <v>45</v>
      </c>
      <c r="B103" s="3" t="s">
        <v>601</v>
      </c>
      <c r="C103" s="53">
        <v>2.7895946706434164E-4</v>
      </c>
    </row>
    <row r="104" spans="1:11" x14ac:dyDescent="0.2">
      <c r="A104" s="3">
        <v>46</v>
      </c>
      <c r="B104" s="3" t="s">
        <v>602</v>
      </c>
      <c r="C104" s="53">
        <v>1.1346410804126579E-3</v>
      </c>
    </row>
    <row r="105" spans="1:11" x14ac:dyDescent="0.2">
      <c r="A105" s="3">
        <v>47</v>
      </c>
      <c r="B105" s="3" t="s">
        <v>603</v>
      </c>
      <c r="C105" s="53">
        <v>2.1367442382701722E-4</v>
      </c>
    </row>
    <row r="106" spans="1:11" x14ac:dyDescent="0.2">
      <c r="A106" s="3">
        <v>48</v>
      </c>
      <c r="B106" s="3" t="s">
        <v>604</v>
      </c>
      <c r="C106" s="53">
        <v>1.6492614890150392E-4</v>
      </c>
    </row>
    <row r="107" spans="1:11" x14ac:dyDescent="0.2">
      <c r="A107" s="3">
        <v>49</v>
      </c>
      <c r="B107" s="3" t="s">
        <v>605</v>
      </c>
      <c r="C107" s="53">
        <v>5.0038764434380306E-4</v>
      </c>
    </row>
    <row r="108" spans="1:11" x14ac:dyDescent="0.2">
      <c r="A108" s="3">
        <v>50</v>
      </c>
      <c r="B108" s="3" t="s">
        <v>606</v>
      </c>
      <c r="C108" s="53">
        <v>2.434216211697995E-4</v>
      </c>
    </row>
    <row r="109" spans="1:11" x14ac:dyDescent="0.2">
      <c r="A109" s="3">
        <v>51</v>
      </c>
      <c r="B109" s="3" t="s">
        <v>607</v>
      </c>
      <c r="C109" s="53">
        <v>1.2403218113983608E-3</v>
      </c>
    </row>
    <row r="110" spans="1:11" x14ac:dyDescent="0.2">
      <c r="A110" s="80" t="s">
        <v>608</v>
      </c>
      <c r="B110" s="80"/>
    </row>
    <row r="112" spans="1:11" x14ac:dyDescent="0.2">
      <c r="C112" s="22" t="s">
        <v>610</v>
      </c>
      <c r="D112" s="22"/>
      <c r="E112" s="22"/>
      <c r="F112" s="22"/>
      <c r="G112" s="22"/>
      <c r="H112" s="22"/>
      <c r="I112" s="22"/>
      <c r="J112" s="22"/>
      <c r="K112" s="22"/>
    </row>
    <row r="113" spans="1:11" x14ac:dyDescent="0.2">
      <c r="A113" s="35" t="s">
        <v>547</v>
      </c>
      <c r="B113" s="35" t="s">
        <v>546</v>
      </c>
      <c r="C113" s="36" t="s">
        <v>4</v>
      </c>
      <c r="D113" s="36" t="s">
        <v>5</v>
      </c>
      <c r="E113" s="36" t="s">
        <v>6</v>
      </c>
      <c r="F113" s="36" t="s">
        <v>7</v>
      </c>
      <c r="G113" s="36" t="s">
        <v>8</v>
      </c>
      <c r="H113" s="36" t="s">
        <v>9</v>
      </c>
      <c r="I113" s="36" t="s">
        <v>10</v>
      </c>
      <c r="J113" s="36" t="s">
        <v>11</v>
      </c>
      <c r="K113" s="22"/>
    </row>
    <row r="114" spans="1:11" x14ac:dyDescent="0.2">
      <c r="A114" s="3">
        <v>1</v>
      </c>
      <c r="B114" s="3" t="s">
        <v>557</v>
      </c>
      <c r="C114" s="53">
        <v>3.7214891242314576E-4</v>
      </c>
      <c r="D114" s="53">
        <v>1.013187350908028E-4</v>
      </c>
      <c r="E114" s="53">
        <v>9.2660541467803643E-5</v>
      </c>
      <c r="F114" s="53">
        <v>8.7107210893715175E-5</v>
      </c>
      <c r="G114" s="53">
        <v>7.9788075325623725E-5</v>
      </c>
      <c r="H114" s="53">
        <v>9.1209073897308967E-5</v>
      </c>
      <c r="I114" s="53">
        <v>1.6563306379134112E-4</v>
      </c>
      <c r="J114" s="53">
        <v>1.2093938504546288E-3</v>
      </c>
      <c r="K114" s="52"/>
    </row>
    <row r="115" spans="1:11" x14ac:dyDescent="0.2">
      <c r="A115" s="3">
        <v>2</v>
      </c>
      <c r="B115" s="3" t="s">
        <v>558</v>
      </c>
      <c r="C115" s="53">
        <v>2.1109227625078705E-3</v>
      </c>
      <c r="D115" s="53">
        <v>5.8106671672459198E-4</v>
      </c>
      <c r="E115" s="53">
        <v>5.302293031576445E-4</v>
      </c>
      <c r="F115" s="53">
        <v>5.7097078759277503E-4</v>
      </c>
      <c r="G115" s="53">
        <v>5.5908051422512016E-4</v>
      </c>
      <c r="H115" s="53">
        <v>4.8762650715536231E-4</v>
      </c>
      <c r="I115" s="53">
        <v>6.4374443003704506E-4</v>
      </c>
      <c r="J115" s="53">
        <v>2.8534108181364347E-3</v>
      </c>
      <c r="K115" s="52"/>
    </row>
    <row r="116" spans="1:11" x14ac:dyDescent="0.2">
      <c r="A116" s="3">
        <v>3</v>
      </c>
      <c r="B116" s="3" t="s">
        <v>559</v>
      </c>
      <c r="C116" s="53">
        <v>2.3732708084093292E-4</v>
      </c>
      <c r="D116" s="53">
        <v>7.4549028724765439E-5</v>
      </c>
      <c r="E116" s="53">
        <v>5.3770966241189709E-5</v>
      </c>
      <c r="F116" s="53">
        <v>6.2398962746608043E-5</v>
      </c>
      <c r="G116" s="53">
        <v>6.7070370245204646E-5</v>
      </c>
      <c r="H116" s="53">
        <v>7.2461780799338606E-5</v>
      </c>
      <c r="I116" s="53">
        <v>1.0348564590596316E-4</v>
      </c>
      <c r="J116" s="53">
        <v>6.7996613028753602E-4</v>
      </c>
      <c r="K116" s="52"/>
    </row>
    <row r="117" spans="1:11" x14ac:dyDescent="0.2">
      <c r="A117" s="3">
        <v>4</v>
      </c>
      <c r="B117" s="3" t="s">
        <v>560</v>
      </c>
      <c r="C117" s="53">
        <v>5.8499674936306775E-4</v>
      </c>
      <c r="D117" s="53">
        <v>1.4052161759327609E-4</v>
      </c>
      <c r="E117" s="53">
        <v>1.4839094049612004E-4</v>
      </c>
      <c r="F117" s="53">
        <v>1.5080184032705506E-4</v>
      </c>
      <c r="G117" s="53">
        <v>1.4545489845576147E-4</v>
      </c>
      <c r="H117" s="53">
        <v>1.376954701124856E-4</v>
      </c>
      <c r="I117" s="53">
        <v>1.6601254722364272E-4</v>
      </c>
      <c r="J117" s="53">
        <v>1.3871129329638323E-3</v>
      </c>
      <c r="K117" s="52"/>
    </row>
    <row r="118" spans="1:11" x14ac:dyDescent="0.2">
      <c r="A118" s="3">
        <v>5</v>
      </c>
      <c r="B118" s="3" t="s">
        <v>561</v>
      </c>
      <c r="C118" s="53">
        <v>4.2988702508612693E-5</v>
      </c>
      <c r="D118" s="53">
        <v>4.0204811753425115E-5</v>
      </c>
      <c r="E118" s="53">
        <v>9.3234209868761786E-6</v>
      </c>
      <c r="F118" s="53">
        <v>1.2520603552746318E-5</v>
      </c>
      <c r="G118" s="53">
        <v>1.7302873532836195E-5</v>
      </c>
      <c r="H118" s="53">
        <v>9.7136613730048715E-6</v>
      </c>
      <c r="I118" s="53">
        <v>1.1264188176664189E-4</v>
      </c>
      <c r="J118" s="53">
        <v>1.1768723951342255E-3</v>
      </c>
      <c r="K118" s="52"/>
    </row>
    <row r="119" spans="1:11" x14ac:dyDescent="0.2">
      <c r="A119" s="3">
        <v>6</v>
      </c>
      <c r="B119" s="3" t="s">
        <v>562</v>
      </c>
      <c r="C119" s="53">
        <v>3.4215242025839544E-4</v>
      </c>
      <c r="D119" s="53">
        <v>7.4653374780831957E-5</v>
      </c>
      <c r="E119" s="53">
        <v>8.0022172562740668E-5</v>
      </c>
      <c r="F119" s="53">
        <v>7.7703220933268545E-5</v>
      </c>
      <c r="G119" s="53">
        <v>7.9421462741565563E-5</v>
      </c>
      <c r="H119" s="53">
        <v>6.4243805907062061E-5</v>
      </c>
      <c r="I119" s="53">
        <v>9.8616875885921808E-5</v>
      </c>
      <c r="J119" s="53">
        <v>7.8192851043713872E-4</v>
      </c>
      <c r="K119" s="52"/>
    </row>
    <row r="120" spans="1:11" x14ac:dyDescent="0.2">
      <c r="A120" s="3">
        <v>7</v>
      </c>
      <c r="B120" s="3" t="s">
        <v>563</v>
      </c>
      <c r="C120" s="53">
        <v>5.0729399453401181E-4</v>
      </c>
      <c r="D120" s="53">
        <v>1.2380439318035813E-4</v>
      </c>
      <c r="E120" s="53">
        <v>1.0805488325736561E-4</v>
      </c>
      <c r="F120" s="53">
        <v>1.2676884841202599E-4</v>
      </c>
      <c r="G120" s="53">
        <v>1.0406565044935517E-4</v>
      </c>
      <c r="H120" s="53">
        <v>9.5219272708127304E-5</v>
      </c>
      <c r="I120" s="53">
        <v>1.0410604074348539E-4</v>
      </c>
      <c r="J120" s="53">
        <v>1.0687501287847628E-3</v>
      </c>
      <c r="K120" s="52"/>
    </row>
    <row r="121" spans="1:11" x14ac:dyDescent="0.2">
      <c r="A121" s="3">
        <v>8</v>
      </c>
      <c r="B121" s="3" t="s">
        <v>564</v>
      </c>
      <c r="C121" s="53">
        <v>2.0049113155512664E-3</v>
      </c>
      <c r="D121" s="53">
        <v>4.9721348617146326E-4</v>
      </c>
      <c r="E121" s="53">
        <v>4.0082878923384559E-4</v>
      </c>
      <c r="F121" s="53">
        <v>4.4735042599983665E-4</v>
      </c>
      <c r="G121" s="53">
        <v>4.953593876330098E-4</v>
      </c>
      <c r="H121" s="53">
        <v>4.3470474762764556E-4</v>
      </c>
      <c r="I121" s="53">
        <v>4.820326023342218E-4</v>
      </c>
      <c r="J121" s="53">
        <v>1.2541415276475564E-3</v>
      </c>
      <c r="K121" s="52"/>
    </row>
    <row r="122" spans="1:11" x14ac:dyDescent="0.2">
      <c r="A122" s="3">
        <v>9</v>
      </c>
      <c r="B122" s="3" t="s">
        <v>565</v>
      </c>
      <c r="C122" s="53">
        <v>2.8282748243253298E-3</v>
      </c>
      <c r="D122" s="53">
        <v>1.0678687142668989E-3</v>
      </c>
      <c r="E122" s="53">
        <v>5.7369318625845865E-4</v>
      </c>
      <c r="F122" s="53">
        <v>4.3485761880069582E-4</v>
      </c>
      <c r="G122" s="53">
        <v>6.3994544527668483E-4</v>
      </c>
      <c r="H122" s="53">
        <v>6.9852605995246605E-4</v>
      </c>
      <c r="I122" s="53">
        <v>7.8958776063170607E-4</v>
      </c>
      <c r="J122" s="53">
        <v>2.1883569415659964E-3</v>
      </c>
      <c r="K122" s="52"/>
    </row>
    <row r="123" spans="1:11" x14ac:dyDescent="0.2">
      <c r="A123" s="3">
        <v>10</v>
      </c>
      <c r="B123" s="3" t="s">
        <v>566</v>
      </c>
      <c r="C123" s="53">
        <v>1.040064852886251E-4</v>
      </c>
      <c r="D123" s="53">
        <v>5.2090376941560475E-5</v>
      </c>
      <c r="E123" s="53">
        <v>2.0856815773076513E-5</v>
      </c>
      <c r="F123" s="53">
        <v>2.4088629314686161E-5</v>
      </c>
      <c r="G123" s="53">
        <v>2.4188210248945688E-5</v>
      </c>
      <c r="H123" s="53">
        <v>2.005844423769192E-5</v>
      </c>
      <c r="I123" s="53">
        <v>9.7255608205973964E-5</v>
      </c>
      <c r="J123" s="53">
        <v>6.2315677234731179E-4</v>
      </c>
      <c r="K123" s="52"/>
    </row>
    <row r="124" spans="1:11" x14ac:dyDescent="0.2">
      <c r="A124" s="3">
        <v>11</v>
      </c>
      <c r="B124" s="3" t="s">
        <v>567</v>
      </c>
      <c r="C124" s="53">
        <v>1.6770625186727806E-4</v>
      </c>
      <c r="D124" s="53">
        <v>4.9892903907740767E-5</v>
      </c>
      <c r="E124" s="53">
        <v>3.9396531606704512E-5</v>
      </c>
      <c r="F124" s="53">
        <v>4.4065942745090597E-5</v>
      </c>
      <c r="G124" s="53">
        <v>4.2172081157962561E-5</v>
      </c>
      <c r="H124" s="53">
        <v>4.0821025500017978E-5</v>
      </c>
      <c r="I124" s="53">
        <v>1.422307791393978E-4</v>
      </c>
      <c r="J124" s="53">
        <v>1.0774584913639282E-3</v>
      </c>
      <c r="K124" s="52"/>
    </row>
    <row r="125" spans="1:11" x14ac:dyDescent="0.2">
      <c r="A125" s="3">
        <v>12</v>
      </c>
      <c r="B125" s="3" t="s">
        <v>568</v>
      </c>
      <c r="C125" s="53">
        <v>1.2255273853575576E-3</v>
      </c>
      <c r="D125" s="53">
        <v>3.4691993490370041E-4</v>
      </c>
      <c r="E125" s="53">
        <v>3.1215679292029275E-4</v>
      </c>
      <c r="F125" s="53">
        <v>2.7636695813254959E-4</v>
      </c>
      <c r="G125" s="53">
        <v>2.9882579317178976E-4</v>
      </c>
      <c r="H125" s="53">
        <v>2.5379367698039046E-4</v>
      </c>
      <c r="I125" s="53">
        <v>3.2210025359998831E-4</v>
      </c>
      <c r="J125" s="53">
        <v>1.8219907016656866E-3</v>
      </c>
      <c r="K125" s="52"/>
    </row>
    <row r="126" spans="1:11" x14ac:dyDescent="0.2">
      <c r="A126" s="3">
        <v>13</v>
      </c>
      <c r="B126" s="3" t="s">
        <v>569</v>
      </c>
      <c r="C126" s="53">
        <v>9.2184661561427747E-4</v>
      </c>
      <c r="D126" s="53">
        <v>2.3850321799362694E-4</v>
      </c>
      <c r="E126" s="53">
        <v>2.8461533185287406E-4</v>
      </c>
      <c r="F126" s="53">
        <v>2.8858906197558559E-4</v>
      </c>
      <c r="G126" s="53">
        <v>2.7505838597372868E-4</v>
      </c>
      <c r="H126" s="53">
        <v>3.1162018351738789E-4</v>
      </c>
      <c r="I126" s="53">
        <v>2.8645215534028927E-4</v>
      </c>
      <c r="J126" s="53">
        <v>9.9200030136507747E-4</v>
      </c>
      <c r="K126" s="52"/>
    </row>
    <row r="127" spans="1:11" x14ac:dyDescent="0.2">
      <c r="A127" s="3">
        <v>14</v>
      </c>
      <c r="B127" s="3" t="s">
        <v>570</v>
      </c>
      <c r="C127" s="53">
        <v>1.3058235092634589E-4</v>
      </c>
      <c r="D127" s="53">
        <v>4.6900485459860308E-5</v>
      </c>
      <c r="E127" s="53">
        <v>3.1223318234581843E-5</v>
      </c>
      <c r="F127" s="53">
        <v>2.762764993252772E-5</v>
      </c>
      <c r="G127" s="53">
        <v>3.6645142964610079E-5</v>
      </c>
      <c r="H127" s="53">
        <v>3.4136784232288233E-5</v>
      </c>
      <c r="I127" s="53">
        <v>1.2719880653270631E-4</v>
      </c>
      <c r="J127" s="53">
        <v>1.2267775484791493E-3</v>
      </c>
      <c r="K127" s="52"/>
    </row>
    <row r="128" spans="1:11" x14ac:dyDescent="0.2">
      <c r="A128" s="3">
        <v>15</v>
      </c>
      <c r="B128" s="3" t="s">
        <v>571</v>
      </c>
      <c r="C128" s="53">
        <v>2.4935385228112681E-4</v>
      </c>
      <c r="D128" s="53">
        <v>6.4576421407522308E-5</v>
      </c>
      <c r="E128" s="53">
        <v>5.197527086686178E-5</v>
      </c>
      <c r="F128" s="53">
        <v>6.8377459933730044E-5</v>
      </c>
      <c r="G128" s="53">
        <v>6.4784289901629539E-5</v>
      </c>
      <c r="H128" s="53">
        <v>5.8757816581813351E-5</v>
      </c>
      <c r="I128" s="53">
        <v>1.066885879698517E-4</v>
      </c>
      <c r="J128" s="53">
        <v>1.0342543681614836E-3</v>
      </c>
      <c r="K128" s="52"/>
    </row>
    <row r="129" spans="1:11" x14ac:dyDescent="0.2">
      <c r="A129" s="3">
        <v>16</v>
      </c>
      <c r="B129" s="3" t="s">
        <v>572</v>
      </c>
      <c r="C129" s="53">
        <v>6.2937610691484987E-4</v>
      </c>
      <c r="D129" s="53">
        <v>1.4366507783454779E-4</v>
      </c>
      <c r="E129" s="53">
        <v>1.4474346391226594E-4</v>
      </c>
      <c r="F129" s="53">
        <v>1.5332423160678864E-4</v>
      </c>
      <c r="G129" s="53">
        <v>1.5896279305428206E-4</v>
      </c>
      <c r="H129" s="53">
        <v>1.3160933914520252E-4</v>
      </c>
      <c r="I129" s="53">
        <v>1.7439697112921245E-4</v>
      </c>
      <c r="J129" s="53">
        <v>1.2807217123834991E-3</v>
      </c>
      <c r="K129" s="52"/>
    </row>
    <row r="130" spans="1:11" x14ac:dyDescent="0.2">
      <c r="A130" s="3">
        <v>17</v>
      </c>
      <c r="B130" s="3" t="s">
        <v>573</v>
      </c>
      <c r="C130" s="53">
        <v>5.5497649824703444E-4</v>
      </c>
      <c r="D130" s="53">
        <v>1.4822169142426363E-4</v>
      </c>
      <c r="E130" s="53">
        <v>1.4214233022227625E-4</v>
      </c>
      <c r="F130" s="53">
        <v>1.6868934159421689E-4</v>
      </c>
      <c r="G130" s="53">
        <v>1.539091548536509E-4</v>
      </c>
      <c r="H130" s="53">
        <v>1.4436381730858607E-4</v>
      </c>
      <c r="I130" s="53">
        <v>1.7474277130798677E-4</v>
      </c>
      <c r="J130" s="53">
        <v>1.417015144181422E-3</v>
      </c>
      <c r="K130" s="52"/>
    </row>
    <row r="131" spans="1:11" x14ac:dyDescent="0.2">
      <c r="A131" s="3">
        <v>18</v>
      </c>
      <c r="B131" s="3" t="s">
        <v>574</v>
      </c>
      <c r="C131" s="53">
        <v>4.0496114714368234E-4</v>
      </c>
      <c r="D131" s="53">
        <v>1.0898441177529345E-4</v>
      </c>
      <c r="E131" s="53">
        <v>9.3945556819791619E-5</v>
      </c>
      <c r="F131" s="53">
        <v>9.7067936477264425E-5</v>
      </c>
      <c r="G131" s="53">
        <v>1.1130800014974195E-4</v>
      </c>
      <c r="H131" s="53">
        <v>8.9413232280874974E-5</v>
      </c>
      <c r="I131" s="53">
        <v>1.513447613666826E-4</v>
      </c>
      <c r="J131" s="53">
        <v>1.3461193666197604E-3</v>
      </c>
      <c r="K131" s="52"/>
    </row>
    <row r="132" spans="1:11" x14ac:dyDescent="0.2">
      <c r="A132" s="3">
        <v>19</v>
      </c>
      <c r="B132" s="3" t="s">
        <v>575</v>
      </c>
      <c r="C132" s="53">
        <v>3.7484431211335344E-4</v>
      </c>
      <c r="D132" s="53">
        <v>8.918956865191698E-5</v>
      </c>
      <c r="E132" s="53">
        <v>8.5858170565813498E-5</v>
      </c>
      <c r="F132" s="53">
        <v>9.4006580457352723E-5</v>
      </c>
      <c r="G132" s="53">
        <v>8.5442076730374942E-5</v>
      </c>
      <c r="H132" s="53">
        <v>9.0392388380934954E-5</v>
      </c>
      <c r="I132" s="53">
        <v>1.4549756668737356E-4</v>
      </c>
      <c r="J132" s="53">
        <v>1.1048682371301132E-3</v>
      </c>
      <c r="K132" s="52"/>
    </row>
    <row r="133" spans="1:11" x14ac:dyDescent="0.2">
      <c r="A133" s="3">
        <v>20</v>
      </c>
      <c r="B133" s="3" t="s">
        <v>576</v>
      </c>
      <c r="C133" s="53">
        <v>1.6341189919807902E-3</v>
      </c>
      <c r="D133" s="53">
        <v>3.4881617893153767E-4</v>
      </c>
      <c r="E133" s="53">
        <v>3.1689098375015405E-4</v>
      </c>
      <c r="F133" s="53">
        <v>3.3518077120602057E-4</v>
      </c>
      <c r="G133" s="53">
        <v>3.3214401931621858E-4</v>
      </c>
      <c r="H133" s="53">
        <v>2.4432479270460305E-4</v>
      </c>
      <c r="I133" s="53">
        <v>3.0162280201007102E-4</v>
      </c>
      <c r="J133" s="53">
        <v>1.077093696849994E-3</v>
      </c>
      <c r="K133" s="52"/>
    </row>
    <row r="134" spans="1:11" x14ac:dyDescent="0.2">
      <c r="A134" s="3">
        <v>21</v>
      </c>
      <c r="B134" s="3" t="s">
        <v>577</v>
      </c>
      <c r="C134" s="53">
        <v>2.8642073074363868E-4</v>
      </c>
      <c r="D134" s="53">
        <v>8.433963517345823E-5</v>
      </c>
      <c r="E134" s="53">
        <v>7.6210675696824804E-5</v>
      </c>
      <c r="F134" s="53">
        <v>6.7562348349191209E-5</v>
      </c>
      <c r="G134" s="53">
        <v>6.9724368786710464E-5</v>
      </c>
      <c r="H134" s="53">
        <v>5.9960963032300154E-5</v>
      </c>
      <c r="I134" s="53">
        <v>9.0706815877521842E-5</v>
      </c>
      <c r="J134" s="53">
        <v>1.1321271083883173E-3</v>
      </c>
      <c r="K134" s="52"/>
    </row>
    <row r="135" spans="1:11" x14ac:dyDescent="0.2">
      <c r="A135" s="3">
        <v>22</v>
      </c>
      <c r="B135" s="3" t="s">
        <v>578</v>
      </c>
      <c r="C135" s="53">
        <v>2.7772335826893075E-4</v>
      </c>
      <c r="D135" s="53">
        <v>6.8323291500590298E-5</v>
      </c>
      <c r="E135" s="53">
        <v>5.7173103239763475E-5</v>
      </c>
      <c r="F135" s="53">
        <v>7.138284604180484E-5</v>
      </c>
      <c r="G135" s="53">
        <v>5.4462819861796625E-5</v>
      </c>
      <c r="H135" s="53">
        <v>5.7000642411322471E-5</v>
      </c>
      <c r="I135" s="53">
        <v>8.1334179738600676E-5</v>
      </c>
      <c r="J135" s="53">
        <v>1.3186401992322887E-3</v>
      </c>
      <c r="K135" s="52"/>
    </row>
    <row r="136" spans="1:11" x14ac:dyDescent="0.2">
      <c r="A136" s="3">
        <v>23</v>
      </c>
      <c r="B136" s="3" t="s">
        <v>579</v>
      </c>
      <c r="C136" s="53">
        <v>2.0434402888889325E-4</v>
      </c>
      <c r="D136" s="53">
        <v>5.4268272824286271E-5</v>
      </c>
      <c r="E136" s="53">
        <v>4.0401295175717936E-5</v>
      </c>
      <c r="F136" s="53">
        <v>4.4243977475093722E-5</v>
      </c>
      <c r="G136" s="53">
        <v>3.8328639901766411E-5</v>
      </c>
      <c r="H136" s="53">
        <v>3.6095155901947872E-5</v>
      </c>
      <c r="I136" s="53">
        <v>1.1208269535854989E-4</v>
      </c>
      <c r="J136" s="53">
        <v>1.043508034451679E-3</v>
      </c>
      <c r="K136" s="52"/>
    </row>
    <row r="137" spans="1:11" x14ac:dyDescent="0.2">
      <c r="A137" s="3">
        <v>24</v>
      </c>
      <c r="B137" s="3" t="s">
        <v>580</v>
      </c>
      <c r="C137" s="53">
        <v>3.4241696251083808E-4</v>
      </c>
      <c r="D137" s="53">
        <v>7.9266285542783642E-5</v>
      </c>
      <c r="E137" s="53">
        <v>8.2427220767044215E-5</v>
      </c>
      <c r="F137" s="53">
        <v>7.8873248751911554E-5</v>
      </c>
      <c r="G137" s="53">
        <v>8.1496187918248976E-5</v>
      </c>
      <c r="H137" s="53">
        <v>7.4210871231626498E-5</v>
      </c>
      <c r="I137" s="53">
        <v>9.2019349118407822E-5</v>
      </c>
      <c r="J137" s="53">
        <v>8.257167323058981E-4</v>
      </c>
      <c r="K137" s="52"/>
    </row>
    <row r="138" spans="1:11" x14ac:dyDescent="0.2">
      <c r="A138" s="3">
        <v>25</v>
      </c>
      <c r="B138" s="3" t="s">
        <v>581</v>
      </c>
      <c r="C138" s="53">
        <v>5.7907511582930738E-4</v>
      </c>
      <c r="D138" s="53">
        <v>1.4899804448257153E-4</v>
      </c>
      <c r="E138" s="53">
        <v>1.2308309689953206E-4</v>
      </c>
      <c r="F138" s="53">
        <v>1.5886939916034265E-4</v>
      </c>
      <c r="G138" s="53">
        <v>1.5917135215082415E-4</v>
      </c>
      <c r="H138" s="53">
        <v>1.486623015011682E-4</v>
      </c>
      <c r="I138" s="53">
        <v>2.1928919843179552E-4</v>
      </c>
      <c r="J138" s="53">
        <v>1.4678222511688844E-3</v>
      </c>
      <c r="K138" s="52"/>
    </row>
    <row r="139" spans="1:11" x14ac:dyDescent="0.2">
      <c r="A139" s="3">
        <v>26</v>
      </c>
      <c r="B139" s="3" t="s">
        <v>582</v>
      </c>
      <c r="C139" s="53">
        <v>3.0040244244264422E-4</v>
      </c>
      <c r="D139" s="53">
        <v>7.7510874805919783E-5</v>
      </c>
      <c r="E139" s="53">
        <v>7.6138833685700371E-5</v>
      </c>
      <c r="F139" s="53">
        <v>7.1043848141749775E-5</v>
      </c>
      <c r="G139" s="53">
        <v>7.4824626666135068E-5</v>
      </c>
      <c r="H139" s="53">
        <v>6.921931173333789E-5</v>
      </c>
      <c r="I139" s="53">
        <v>1.1936671124065174E-4</v>
      </c>
      <c r="J139" s="53">
        <v>1.3141674787623405E-3</v>
      </c>
      <c r="K139" s="52"/>
    </row>
    <row r="140" spans="1:11" x14ac:dyDescent="0.2">
      <c r="A140" s="3">
        <v>27</v>
      </c>
      <c r="B140" s="3" t="s">
        <v>583</v>
      </c>
      <c r="C140" s="53">
        <v>1.7394324831459249E-3</v>
      </c>
      <c r="D140" s="53">
        <v>4.9419530475930992E-4</v>
      </c>
      <c r="E140" s="53">
        <v>4.1419440477265723E-4</v>
      </c>
      <c r="F140" s="53">
        <v>4.4010746866199638E-4</v>
      </c>
      <c r="G140" s="53">
        <v>5.1223891391634802E-4</v>
      </c>
      <c r="H140" s="53">
        <v>3.9254357207565982E-4</v>
      </c>
      <c r="I140" s="53">
        <v>4.2342742191674182E-4</v>
      </c>
      <c r="J140" s="53">
        <v>1.3191668363026954E-3</v>
      </c>
      <c r="K140" s="52"/>
    </row>
    <row r="141" spans="1:11" x14ac:dyDescent="0.2">
      <c r="A141" s="3">
        <v>28</v>
      </c>
      <c r="B141" s="3" t="s">
        <v>584</v>
      </c>
      <c r="C141" s="53">
        <v>8.4709754641391585E-4</v>
      </c>
      <c r="D141" s="53">
        <v>2.0605853530816239E-4</v>
      </c>
      <c r="E141" s="53">
        <v>2.353877702704522E-4</v>
      </c>
      <c r="F141" s="53">
        <v>2.0752017972716023E-4</v>
      </c>
      <c r="G141" s="53">
        <v>2.7838815890496603E-4</v>
      </c>
      <c r="H141" s="53">
        <v>2.1358474933224462E-4</v>
      </c>
      <c r="I141" s="53">
        <v>2.5748640154904084E-4</v>
      </c>
      <c r="J141" s="53">
        <v>1.2683252541205732E-3</v>
      </c>
      <c r="K141" s="52"/>
    </row>
    <row r="142" spans="1:11" x14ac:dyDescent="0.2">
      <c r="A142" s="3">
        <v>29</v>
      </c>
      <c r="B142" s="3" t="s">
        <v>585</v>
      </c>
      <c r="C142" s="53">
        <v>5.7918731314604793E-4</v>
      </c>
      <c r="D142" s="53">
        <v>1.4929953822611519E-4</v>
      </c>
      <c r="E142" s="53">
        <v>1.4588638855915644E-4</v>
      </c>
      <c r="F142" s="53">
        <v>1.4297164743244271E-4</v>
      </c>
      <c r="G142" s="53">
        <v>1.5057196729445423E-4</v>
      </c>
      <c r="H142" s="53">
        <v>1.2743493678044689E-4</v>
      </c>
      <c r="I142" s="53">
        <v>2.0708814102115994E-4</v>
      </c>
      <c r="J142" s="53">
        <v>1.1256006056460024E-3</v>
      </c>
      <c r="K142" s="52"/>
    </row>
    <row r="143" spans="1:11" x14ac:dyDescent="0.2">
      <c r="A143" s="3">
        <v>30</v>
      </c>
      <c r="B143" s="3" t="s">
        <v>586</v>
      </c>
      <c r="C143" s="53">
        <v>1.4712673072350064E-3</v>
      </c>
      <c r="D143" s="53">
        <v>3.5682133891629971E-4</v>
      </c>
      <c r="E143" s="53">
        <v>3.1322112292264556E-4</v>
      </c>
      <c r="F143" s="53">
        <v>3.6129120616623412E-4</v>
      </c>
      <c r="G143" s="53">
        <v>3.2540027229752529E-4</v>
      </c>
      <c r="H143" s="53">
        <v>2.5097490748146492E-4</v>
      </c>
      <c r="I143" s="53">
        <v>3.2012236337365039E-4</v>
      </c>
      <c r="J143" s="53">
        <v>1.2628088947092345E-3</v>
      </c>
      <c r="K143" s="52"/>
    </row>
    <row r="144" spans="1:11" x14ac:dyDescent="0.2">
      <c r="A144" s="3">
        <v>31</v>
      </c>
      <c r="B144" s="3" t="s">
        <v>587</v>
      </c>
      <c r="C144" s="53">
        <v>2.0455012739207693E-4</v>
      </c>
      <c r="D144" s="53">
        <v>5.0051035323568912E-5</v>
      </c>
      <c r="E144" s="53">
        <v>4.7512751933071284E-5</v>
      </c>
      <c r="F144" s="53">
        <v>4.7401043758237718E-5</v>
      </c>
      <c r="G144" s="53">
        <v>4.6782142714792126E-5</v>
      </c>
      <c r="H144" s="53">
        <v>4.5822557479707724E-5</v>
      </c>
      <c r="I144" s="53">
        <v>7.541975711445356E-5</v>
      </c>
      <c r="J144" s="53">
        <v>8.7387259667396136E-4</v>
      </c>
      <c r="K144" s="52"/>
    </row>
    <row r="145" spans="1:11" x14ac:dyDescent="0.2">
      <c r="A145" s="3">
        <v>32</v>
      </c>
      <c r="B145" s="3" t="s">
        <v>588</v>
      </c>
      <c r="C145" s="53">
        <v>8.3424892764164178E-4</v>
      </c>
      <c r="D145" s="53">
        <v>1.9252937351239773E-4</v>
      </c>
      <c r="E145" s="53">
        <v>1.8048016889874471E-4</v>
      </c>
      <c r="F145" s="53">
        <v>2.258503416989211E-4</v>
      </c>
      <c r="G145" s="53">
        <v>2.258017037047247E-4</v>
      </c>
      <c r="H145" s="53">
        <v>1.8709350273648598E-4</v>
      </c>
      <c r="I145" s="53">
        <v>1.9891122652039702E-4</v>
      </c>
      <c r="J145" s="53">
        <v>9.3519488995938817E-4</v>
      </c>
      <c r="K145" s="52"/>
    </row>
    <row r="146" spans="1:11" x14ac:dyDescent="0.2">
      <c r="A146" s="3">
        <v>33</v>
      </c>
      <c r="B146" s="3" t="s">
        <v>589</v>
      </c>
      <c r="C146" s="53">
        <v>9.0256824813582842E-5</v>
      </c>
      <c r="D146" s="53">
        <v>6.1343045144736702E-5</v>
      </c>
      <c r="E146" s="53">
        <v>1.905505509964251E-5</v>
      </c>
      <c r="F146" s="53">
        <v>1.9928802481382844E-5</v>
      </c>
      <c r="G146" s="53">
        <v>2.3230214529182155E-5</v>
      </c>
      <c r="H146" s="53">
        <v>1.8670029193395096E-5</v>
      </c>
      <c r="I146" s="53">
        <v>1.4388315215258402E-4</v>
      </c>
      <c r="J146" s="53">
        <v>1.5002672577471149E-3</v>
      </c>
      <c r="K146" s="52"/>
    </row>
    <row r="147" spans="1:11" x14ac:dyDescent="0.2">
      <c r="A147" s="3">
        <v>34</v>
      </c>
      <c r="B147" s="3" t="s">
        <v>590</v>
      </c>
      <c r="C147" s="53">
        <v>1.7775690101795328E-4</v>
      </c>
      <c r="D147" s="53">
        <v>6.2025682652635337E-5</v>
      </c>
      <c r="E147" s="53">
        <v>4.0932138670742587E-5</v>
      </c>
      <c r="F147" s="53">
        <v>4.6548811281206598E-5</v>
      </c>
      <c r="G147" s="53">
        <v>4.1968923608438267E-5</v>
      </c>
      <c r="H147" s="53">
        <v>4.0545715790965371E-5</v>
      </c>
      <c r="I147" s="53">
        <v>1.4327480947935801E-4</v>
      </c>
      <c r="J147" s="53">
        <v>1.2325636586870074E-3</v>
      </c>
      <c r="K147" s="52"/>
    </row>
    <row r="148" spans="1:11" x14ac:dyDescent="0.2">
      <c r="A148" s="3">
        <v>35</v>
      </c>
      <c r="B148" s="3" t="s">
        <v>591</v>
      </c>
      <c r="C148" s="53">
        <v>2.5689345604830395E-3</v>
      </c>
      <c r="D148" s="53">
        <v>6.6813020734465475E-4</v>
      </c>
      <c r="E148" s="53">
        <v>5.6303582698530113E-4</v>
      </c>
      <c r="F148" s="53">
        <v>5.6417620364557696E-4</v>
      </c>
      <c r="G148" s="53">
        <v>7.0817676963629559E-4</v>
      </c>
      <c r="H148" s="53">
        <v>5.8385347264256436E-4</v>
      </c>
      <c r="I148" s="53">
        <v>7.5568140503781776E-4</v>
      </c>
      <c r="J148" s="53">
        <v>2.0092589884909123E-3</v>
      </c>
      <c r="K148" s="52"/>
    </row>
    <row r="149" spans="1:11" x14ac:dyDescent="0.2">
      <c r="A149" s="3">
        <v>36</v>
      </c>
      <c r="B149" s="3" t="s">
        <v>592</v>
      </c>
      <c r="C149" s="53">
        <v>1.5295105444344936E-4</v>
      </c>
      <c r="D149" s="53">
        <v>5.8063941832586262E-5</v>
      </c>
      <c r="E149" s="53">
        <v>3.3471833697571928E-5</v>
      </c>
      <c r="F149" s="53">
        <v>3.9376213101400618E-5</v>
      </c>
      <c r="G149" s="53">
        <v>4.0744571796261952E-5</v>
      </c>
      <c r="H149" s="53">
        <v>3.5144145417257867E-5</v>
      </c>
      <c r="I149" s="53">
        <v>1.3455361346541758E-4</v>
      </c>
      <c r="J149" s="53">
        <v>1.1420302634972787E-3</v>
      </c>
      <c r="K149" s="52"/>
    </row>
    <row r="150" spans="1:11" x14ac:dyDescent="0.2">
      <c r="A150" s="3">
        <v>37</v>
      </c>
      <c r="B150" s="3" t="s">
        <v>593</v>
      </c>
      <c r="C150" s="53">
        <v>4.5372120717509238E-4</v>
      </c>
      <c r="D150" s="53">
        <v>1.1805344893195073E-4</v>
      </c>
      <c r="E150" s="53">
        <v>1.0534788153883299E-4</v>
      </c>
      <c r="F150" s="53">
        <v>1.1324029613989202E-4</v>
      </c>
      <c r="G150" s="53">
        <v>1.2601131300148951E-4</v>
      </c>
      <c r="H150" s="53">
        <v>1.049095353621461E-4</v>
      </c>
      <c r="I150" s="53">
        <v>1.8577397466901615E-4</v>
      </c>
      <c r="J150" s="53">
        <v>1.0859874572709388E-3</v>
      </c>
      <c r="K150" s="52"/>
    </row>
    <row r="151" spans="1:11" x14ac:dyDescent="0.2">
      <c r="A151" s="3">
        <v>38</v>
      </c>
      <c r="B151" s="3" t="s">
        <v>594</v>
      </c>
      <c r="C151" s="53">
        <v>4.8013039691080847E-4</v>
      </c>
      <c r="D151" s="53">
        <v>1.0575681345482446E-4</v>
      </c>
      <c r="E151" s="53">
        <v>1.0932535874398537E-4</v>
      </c>
      <c r="F151" s="53">
        <v>1.0239559791767628E-4</v>
      </c>
      <c r="G151" s="53">
        <v>1.1096123655794997E-4</v>
      </c>
      <c r="H151" s="53">
        <v>1.0147951971770345E-4</v>
      </c>
      <c r="I151" s="53">
        <v>1.1926527122801778E-4</v>
      </c>
      <c r="J151" s="53">
        <v>6.6562127752021528E-4</v>
      </c>
      <c r="K151" s="52"/>
    </row>
    <row r="152" spans="1:11" x14ac:dyDescent="0.2">
      <c r="A152" s="3">
        <v>39</v>
      </c>
      <c r="B152" s="3" t="s">
        <v>595</v>
      </c>
      <c r="C152" s="53">
        <v>1.4355322827537285E-4</v>
      </c>
      <c r="D152" s="53">
        <v>4.9776121287802263E-5</v>
      </c>
      <c r="E152" s="53">
        <v>3.1488669341218811E-5</v>
      </c>
      <c r="F152" s="53">
        <v>3.4302741710562317E-5</v>
      </c>
      <c r="G152" s="53">
        <v>3.041302855293198E-5</v>
      </c>
      <c r="H152" s="53">
        <v>2.9664594990035186E-5</v>
      </c>
      <c r="I152" s="53">
        <v>1.0508304941449979E-4</v>
      </c>
      <c r="J152" s="53">
        <v>1.1452844584141958E-3</v>
      </c>
      <c r="K152" s="52"/>
    </row>
    <row r="153" spans="1:11" x14ac:dyDescent="0.2">
      <c r="A153" s="3">
        <v>40</v>
      </c>
      <c r="B153" s="3" t="s">
        <v>596</v>
      </c>
      <c r="C153" s="53">
        <v>1.9054057660457067E-3</v>
      </c>
      <c r="D153" s="53">
        <v>4.3997330911367538E-4</v>
      </c>
      <c r="E153" s="53">
        <v>3.3797034620779376E-4</v>
      </c>
      <c r="F153" s="53">
        <v>3.9257885046872911E-4</v>
      </c>
      <c r="G153" s="53">
        <v>4.1625396769049956E-4</v>
      </c>
      <c r="H153" s="53">
        <v>3.5837007344622187E-4</v>
      </c>
      <c r="I153" s="53">
        <v>3.7940820626689259E-4</v>
      </c>
      <c r="J153" s="53">
        <v>1.3588221652026933E-3</v>
      </c>
      <c r="K153" s="52"/>
    </row>
    <row r="154" spans="1:11" x14ac:dyDescent="0.2">
      <c r="A154" s="3">
        <v>41</v>
      </c>
      <c r="B154" s="3" t="s">
        <v>597</v>
      </c>
      <c r="C154" s="53">
        <v>3.8519078928317955E-4</v>
      </c>
      <c r="D154" s="53">
        <v>9.8528319388997633E-5</v>
      </c>
      <c r="E154" s="53">
        <v>9.0213244646575728E-5</v>
      </c>
      <c r="F154" s="53">
        <v>9.0389284208608516E-5</v>
      </c>
      <c r="G154" s="53">
        <v>9.2707559461316553E-5</v>
      </c>
      <c r="H154" s="53">
        <v>7.9431247650167347E-5</v>
      </c>
      <c r="I154" s="53">
        <v>1.1723223485161682E-4</v>
      </c>
      <c r="J154" s="53">
        <v>8.8655630939436856E-4</v>
      </c>
      <c r="K154" s="52"/>
    </row>
    <row r="155" spans="1:11" x14ac:dyDescent="0.2">
      <c r="A155" s="3">
        <v>42</v>
      </c>
      <c r="B155" s="3" t="s">
        <v>598</v>
      </c>
      <c r="C155" s="53">
        <v>2.2307268607914829E-3</v>
      </c>
      <c r="D155" s="53">
        <v>5.6347505407271161E-4</v>
      </c>
      <c r="E155" s="53">
        <v>5.3779616312476879E-4</v>
      </c>
      <c r="F155" s="53">
        <v>6.2043956756642569E-4</v>
      </c>
      <c r="G155" s="53">
        <v>6.408466171884073E-4</v>
      </c>
      <c r="H155" s="53">
        <v>6.1856387407951627E-4</v>
      </c>
      <c r="I155" s="53">
        <v>6.6167031710311129E-4</v>
      </c>
      <c r="J155" s="53">
        <v>1.9331003628865534E-3</v>
      </c>
      <c r="K155" s="52"/>
    </row>
    <row r="156" spans="1:11" x14ac:dyDescent="0.2">
      <c r="A156" s="3">
        <v>43</v>
      </c>
      <c r="B156" s="3" t="s">
        <v>599</v>
      </c>
      <c r="C156" s="53">
        <v>2.6279672254712438E-4</v>
      </c>
      <c r="D156" s="53">
        <v>8.2157065993171044E-5</v>
      </c>
      <c r="E156" s="53">
        <v>6.6530858769522049E-5</v>
      </c>
      <c r="F156" s="53">
        <v>6.9417464288681519E-5</v>
      </c>
      <c r="G156" s="53">
        <v>7.4289866565945933E-5</v>
      </c>
      <c r="H156" s="53">
        <v>5.8935044909531752E-5</v>
      </c>
      <c r="I156" s="53">
        <v>1.8479115933720989E-4</v>
      </c>
      <c r="J156" s="53">
        <v>1.4367674985893523E-3</v>
      </c>
      <c r="K156" s="52"/>
    </row>
    <row r="157" spans="1:11" x14ac:dyDescent="0.2">
      <c r="A157" s="3">
        <v>44</v>
      </c>
      <c r="B157" s="3" t="s">
        <v>600</v>
      </c>
      <c r="C157" s="53">
        <v>5.7354255896484348E-5</v>
      </c>
      <c r="D157" s="53">
        <v>4.2677002999331196E-5</v>
      </c>
      <c r="E157" s="53">
        <v>1.3004162293336716E-5</v>
      </c>
      <c r="F157" s="53">
        <v>1.6623352845251437E-5</v>
      </c>
      <c r="G157" s="53">
        <v>2.2306374511079693E-5</v>
      </c>
      <c r="H157" s="53">
        <v>1.7503066517417044E-5</v>
      </c>
      <c r="I157" s="53">
        <v>1.231104939943128E-4</v>
      </c>
      <c r="J157" s="53">
        <v>9.1531403124616524E-4</v>
      </c>
      <c r="K157" s="52"/>
    </row>
    <row r="158" spans="1:11" x14ac:dyDescent="0.2">
      <c r="A158" s="3">
        <v>45</v>
      </c>
      <c r="B158" s="3" t="s">
        <v>601</v>
      </c>
      <c r="C158" s="53">
        <v>4.1709318618841256E-4</v>
      </c>
      <c r="D158" s="53">
        <v>1.1829263464237249E-4</v>
      </c>
      <c r="E158" s="53">
        <v>1.1427670362392748E-4</v>
      </c>
      <c r="F158" s="53">
        <v>1.4474296282671281E-4</v>
      </c>
      <c r="G158" s="53">
        <v>1.6659533110442785E-4</v>
      </c>
      <c r="H158" s="53">
        <v>1.7869464939339514E-4</v>
      </c>
      <c r="I158" s="53">
        <v>2.2294298505878672E-4</v>
      </c>
      <c r="J158" s="53">
        <v>1.0451758635821535E-3</v>
      </c>
      <c r="K158" s="52"/>
    </row>
    <row r="159" spans="1:11" x14ac:dyDescent="0.2">
      <c r="A159" s="3">
        <v>46</v>
      </c>
      <c r="B159" s="3" t="s">
        <v>602</v>
      </c>
      <c r="C159" s="53">
        <v>3.6529936671184345E-3</v>
      </c>
      <c r="D159" s="53">
        <v>7.9153299446649034E-4</v>
      </c>
      <c r="E159" s="53">
        <v>7.2315316168886535E-4</v>
      </c>
      <c r="F159" s="53">
        <v>7.8836936237262607E-4</v>
      </c>
      <c r="G159" s="53">
        <v>8.161598313065877E-4</v>
      </c>
      <c r="H159" s="53">
        <v>6.1557556088646774E-4</v>
      </c>
      <c r="I159" s="53">
        <v>6.6446005077820084E-4</v>
      </c>
      <c r="J159" s="53">
        <v>1.8111760519057714E-3</v>
      </c>
      <c r="K159" s="52"/>
    </row>
    <row r="160" spans="1:11" x14ac:dyDescent="0.2">
      <c r="A160" s="3">
        <v>47</v>
      </c>
      <c r="B160" s="3" t="s">
        <v>603</v>
      </c>
      <c r="C160" s="53">
        <v>2.122143749516747E-4</v>
      </c>
      <c r="D160" s="53">
        <v>5.9341408861605915E-5</v>
      </c>
      <c r="E160" s="53">
        <v>5.5697247439998625E-5</v>
      </c>
      <c r="F160" s="53">
        <v>5.1441667158119803E-5</v>
      </c>
      <c r="G160" s="53">
        <v>4.8765587854120835E-5</v>
      </c>
      <c r="H160" s="53">
        <v>4.9290130893950725E-5</v>
      </c>
      <c r="I160" s="53">
        <v>9.9358988032970631E-5</v>
      </c>
      <c r="J160" s="53">
        <v>1.1588517101745255E-3</v>
      </c>
      <c r="K160" s="52"/>
    </row>
    <row r="161" spans="1:11" x14ac:dyDescent="0.2">
      <c r="A161" s="3">
        <v>48</v>
      </c>
      <c r="B161" s="3" t="s">
        <v>604</v>
      </c>
      <c r="C161" s="53">
        <v>2.520476224100208E-4</v>
      </c>
      <c r="D161" s="53">
        <v>6.6539410602682532E-5</v>
      </c>
      <c r="E161" s="53">
        <v>5.0720620334973455E-5</v>
      </c>
      <c r="F161" s="53">
        <v>5.2805457761172128E-5</v>
      </c>
      <c r="G161" s="53">
        <v>6.0489988736309199E-5</v>
      </c>
      <c r="H161" s="53">
        <v>6.3590430085033877E-5</v>
      </c>
      <c r="I161" s="53">
        <v>7.5032019937748429E-5</v>
      </c>
      <c r="J161" s="53">
        <v>7.1841384830346534E-4</v>
      </c>
      <c r="K161" s="52"/>
    </row>
    <row r="162" spans="1:11" x14ac:dyDescent="0.2">
      <c r="A162" s="3">
        <v>49</v>
      </c>
      <c r="B162" s="3" t="s">
        <v>605</v>
      </c>
      <c r="C162" s="53">
        <v>1.1103857971549334E-3</v>
      </c>
      <c r="D162" s="53">
        <v>2.7596231668676084E-4</v>
      </c>
      <c r="E162" s="53">
        <v>2.54189846573459E-4</v>
      </c>
      <c r="F162" s="53">
        <v>2.4399244681745907E-4</v>
      </c>
      <c r="G162" s="53">
        <v>2.6462740797494162E-4</v>
      </c>
      <c r="H162" s="53">
        <v>2.0829234357848863E-4</v>
      </c>
      <c r="I162" s="53">
        <v>2.4298102054746978E-4</v>
      </c>
      <c r="J162" s="53">
        <v>1.3084090613572068E-3</v>
      </c>
      <c r="K162" s="52"/>
    </row>
    <row r="163" spans="1:11" x14ac:dyDescent="0.2">
      <c r="A163" s="3">
        <v>50</v>
      </c>
      <c r="B163" s="3" t="s">
        <v>606</v>
      </c>
      <c r="C163" s="53">
        <v>3.186994720119318E-4</v>
      </c>
      <c r="D163" s="53">
        <v>7.2306471660812534E-5</v>
      </c>
      <c r="E163" s="53">
        <v>7.0844592979240392E-5</v>
      </c>
      <c r="F163" s="53">
        <v>8.4406892186174418E-5</v>
      </c>
      <c r="G163" s="53">
        <v>7.3111966268055503E-5</v>
      </c>
      <c r="H163" s="53">
        <v>6.3058051394025908E-5</v>
      </c>
      <c r="I163" s="53">
        <v>9.0243763544977458E-5</v>
      </c>
      <c r="J163" s="53">
        <v>1.0983304341474025E-3</v>
      </c>
      <c r="K163" s="52"/>
    </row>
    <row r="164" spans="1:11" x14ac:dyDescent="0.2">
      <c r="A164" s="3">
        <v>51</v>
      </c>
      <c r="B164" s="3" t="s">
        <v>607</v>
      </c>
      <c r="C164" s="53">
        <v>2.7429476809813316E-3</v>
      </c>
      <c r="D164" s="53">
        <v>7.973139766548037E-4</v>
      </c>
      <c r="E164" s="53">
        <v>7.468556471306641E-4</v>
      </c>
      <c r="F164" s="53">
        <v>7.2548739795781842E-4</v>
      </c>
      <c r="G164" s="53">
        <v>8.4502864495771056E-4</v>
      </c>
      <c r="H164" s="53">
        <v>7.3474043206940662E-4</v>
      </c>
      <c r="I164" s="53">
        <v>7.8791300083185282E-4</v>
      </c>
      <c r="J164" s="53">
        <v>2.4722710155749817E-3</v>
      </c>
      <c r="K164" s="52"/>
    </row>
    <row r="165" spans="1:11" x14ac:dyDescent="0.2">
      <c r="C165" s="29">
        <f>CORREL(A114:A164,C114:C164)</f>
        <v>0.11533471284756008</v>
      </c>
      <c r="D165" s="63">
        <f>CORREL(A114:A164,D114:D164)</f>
        <v>6.3709566203386178E-2</v>
      </c>
      <c r="E165" s="29">
        <f>CORREL(A114:A164,E114:E164)</f>
        <v>0.11636628765121132</v>
      </c>
      <c r="F165" s="29">
        <f>CORREL(A114:A164,F114:F164)</f>
        <v>0.14002921730859938</v>
      </c>
      <c r="G165" s="29">
        <f>CORREL(A114:A164,G114:G164)</f>
        <v>0.14290853324596806</v>
      </c>
      <c r="H165" s="29">
        <f>CORREL(A114:A164,H114:H164)</f>
        <v>0.10461084002391352</v>
      </c>
      <c r="I165" s="29">
        <f>CORREL(A114:A164,I114:I164)</f>
        <v>9.2747254020486822E-2</v>
      </c>
      <c r="J165" s="29">
        <f>CORREL(A114:A164,J114:J164)</f>
        <v>5.9667604121879884E-3</v>
      </c>
      <c r="K165" s="52"/>
    </row>
    <row r="166" spans="1:11" x14ac:dyDescent="0.2">
      <c r="B166" t="s">
        <v>620</v>
      </c>
    </row>
    <row r="167" spans="1:11" x14ac:dyDescent="0.2">
      <c r="A167" s="60" t="s">
        <v>609</v>
      </c>
      <c r="B167" s="60" t="s">
        <v>612</v>
      </c>
      <c r="C167" s="60" t="s">
        <v>613</v>
      </c>
      <c r="D167" s="60" t="s">
        <v>614</v>
      </c>
      <c r="E167" s="60" t="s">
        <v>615</v>
      </c>
      <c r="F167" s="60" t="s">
        <v>616</v>
      </c>
      <c r="G167" s="60" t="s">
        <v>617</v>
      </c>
      <c r="H167" s="60" t="s">
        <v>618</v>
      </c>
      <c r="I167" s="60" t="s">
        <v>619</v>
      </c>
    </row>
    <row r="168" spans="1:11" x14ac:dyDescent="0.2">
      <c r="A168" s="59">
        <v>2009</v>
      </c>
      <c r="B168" s="58">
        <v>7.4274522922544381E-4</v>
      </c>
      <c r="C168" s="58">
        <v>2.2945002177505723E-4</v>
      </c>
      <c r="D168" s="58">
        <v>1.6786552738616353E-4</v>
      </c>
      <c r="E168" s="58">
        <v>1.9252556867033156E-4</v>
      </c>
      <c r="F168" s="58">
        <v>1.9330248050965931E-4</v>
      </c>
      <c r="G168" s="58">
        <v>1.7683024463726194E-4</v>
      </c>
      <c r="H168" s="58">
        <v>2.5658584738555727E-4</v>
      </c>
      <c r="I168" s="58">
        <v>1.3069640582681868E-3</v>
      </c>
    </row>
    <row r="169" spans="1:11" x14ac:dyDescent="0.2">
      <c r="A169" s="59">
        <v>2010</v>
      </c>
      <c r="B169" s="58">
        <v>8.0553169161670863E-4</v>
      </c>
      <c r="C169" s="58">
        <v>2.1820207850866435E-4</v>
      </c>
      <c r="D169" s="58">
        <v>1.7054848483169074E-4</v>
      </c>
      <c r="E169" s="58">
        <v>2.0396358212085099E-4</v>
      </c>
      <c r="F169" s="58">
        <v>1.9258355807910679E-4</v>
      </c>
      <c r="G169" s="58">
        <v>1.6797215626150239E-4</v>
      </c>
      <c r="H169" s="58">
        <v>2.4391649055642813E-4</v>
      </c>
      <c r="I169" s="58">
        <v>1.2926110217542587E-3</v>
      </c>
    </row>
    <row r="170" spans="1:11" x14ac:dyDescent="0.2">
      <c r="A170" s="59">
        <v>2011</v>
      </c>
      <c r="B170" s="58">
        <v>7.5721807085803779E-4</v>
      </c>
      <c r="C170" s="58">
        <v>2.0693971298496209E-4</v>
      </c>
      <c r="D170" s="58">
        <v>1.7079331042093394E-4</v>
      </c>
      <c r="E170" s="58">
        <v>1.8370861600971501E-4</v>
      </c>
      <c r="F170" s="58">
        <v>2.0056893108784897E-4</v>
      </c>
      <c r="G170" s="58">
        <v>1.8030406700671718E-4</v>
      </c>
      <c r="H170" s="58">
        <v>2.3443395954897764E-4</v>
      </c>
      <c r="I170" s="58">
        <v>1.3392776344511876E-3</v>
      </c>
    </row>
    <row r="171" spans="1:11" x14ac:dyDescent="0.2">
      <c r="A171" s="59">
        <v>2012</v>
      </c>
      <c r="B171" s="58">
        <v>7.893498546355796E-4</v>
      </c>
      <c r="C171" s="58">
        <v>1.974545944684605E-4</v>
      </c>
      <c r="D171" s="58">
        <v>1.8998778206182762E-4</v>
      </c>
      <c r="E171" s="58">
        <v>1.8584096904184221E-4</v>
      </c>
      <c r="F171" s="58">
        <v>2.0130470768886429E-4</v>
      </c>
      <c r="G171" s="58">
        <v>1.604437064819477E-4</v>
      </c>
      <c r="H171" s="58">
        <v>2.1605945201696945E-4</v>
      </c>
      <c r="I171" s="58">
        <v>1.2541213970260546E-3</v>
      </c>
    </row>
    <row r="172" spans="1:11" x14ac:dyDescent="0.2">
      <c r="A172" s="59">
        <v>2013</v>
      </c>
      <c r="B172" s="58">
        <v>7.8860746235033486E-4</v>
      </c>
      <c r="C172" s="58">
        <v>2.2919676170134553E-4</v>
      </c>
      <c r="D172" s="58">
        <v>1.9736958699600017E-4</v>
      </c>
      <c r="E172" s="58">
        <v>1.9618829892124263E-4</v>
      </c>
      <c r="F172" s="58">
        <v>2.003789516635375E-4</v>
      </c>
      <c r="G172" s="58">
        <v>1.8877269883301232E-4</v>
      </c>
      <c r="H172" s="58">
        <v>2.3503901358611036E-4</v>
      </c>
      <c r="I172" s="58">
        <v>1.3355265350105949E-3</v>
      </c>
    </row>
    <row r="173" spans="1:11" x14ac:dyDescent="0.2">
      <c r="A173" s="59">
        <v>2014</v>
      </c>
      <c r="B173" s="58">
        <v>8.3004526365011374E-4</v>
      </c>
      <c r="C173" s="58">
        <v>2.2513425006948456E-4</v>
      </c>
      <c r="D173" s="58">
        <v>1.9017317386056339E-4</v>
      </c>
      <c r="E173" s="58">
        <v>1.963849952216328E-4</v>
      </c>
      <c r="F173" s="58">
        <v>2.0532803966480734E-4</v>
      </c>
      <c r="G173" s="58">
        <v>1.8740573651491974E-4</v>
      </c>
      <c r="H173" s="58">
        <v>2.4963136050440155E-4</v>
      </c>
      <c r="I173" s="58">
        <v>1.2734980213348636E-3</v>
      </c>
    </row>
    <row r="174" spans="1:11" x14ac:dyDescent="0.2">
      <c r="A174" s="59">
        <v>2015</v>
      </c>
      <c r="B174" s="58">
        <v>8.6102385981557978E-4</v>
      </c>
      <c r="C174" s="58">
        <v>1.9434100153096199E-4</v>
      </c>
      <c r="D174" s="58">
        <v>1.8411891766572795E-4</v>
      </c>
      <c r="E174" s="58">
        <v>1.9735633372558716E-4</v>
      </c>
      <c r="F174" s="58">
        <v>2.2416939073675724E-4</v>
      </c>
      <c r="G174" s="58">
        <v>1.8274333850466868E-4</v>
      </c>
      <c r="H174" s="58">
        <v>2.3072486776533452E-4</v>
      </c>
      <c r="I174" s="58">
        <v>1.3256592867109168E-3</v>
      </c>
    </row>
    <row r="175" spans="1:11" x14ac:dyDescent="0.2">
      <c r="A175" s="59">
        <v>2016</v>
      </c>
      <c r="B175" s="58">
        <v>8.5403182938461936E-4</v>
      </c>
      <c r="C175" s="58">
        <v>2.0937680366559539E-4</v>
      </c>
      <c r="D175" s="58">
        <v>1.8915116828731481E-4</v>
      </c>
      <c r="E175" s="58">
        <v>1.9491206878261705E-4</v>
      </c>
      <c r="F175" s="58">
        <v>2.0902902403958104E-4</v>
      </c>
      <c r="G175" s="58">
        <v>1.925978780627853E-4</v>
      </c>
      <c r="H175" s="58">
        <v>2.476442968911101E-4</v>
      </c>
      <c r="I175" s="58">
        <v>1.100019408958331E-3</v>
      </c>
    </row>
    <row r="176" spans="1:11" x14ac:dyDescent="0.2">
      <c r="A176" s="59">
        <v>2017</v>
      </c>
      <c r="B176" s="58">
        <v>7.8251110115453153E-4</v>
      </c>
      <c r="C176" s="58">
        <v>2.0759954407618698E-4</v>
      </c>
      <c r="D176" s="58">
        <v>1.8334534689966509E-4</v>
      </c>
      <c r="E176" s="58">
        <v>1.6263153990927413E-4</v>
      </c>
      <c r="F176" s="58">
        <v>2.1431148319689359E-4</v>
      </c>
      <c r="G176" s="58">
        <v>1.8092976235245203E-4</v>
      </c>
      <c r="H176" s="58">
        <v>2.3158805951609747E-4</v>
      </c>
      <c r="I176" s="58">
        <v>1.1878810121624857E-3</v>
      </c>
    </row>
    <row r="177" spans="2:9" x14ac:dyDescent="0.2">
      <c r="B177">
        <f>CORREL(A168:A176,B168:B176)</f>
        <v>0.62075957026011641</v>
      </c>
      <c r="C177">
        <f>CORREL(A168:A176,C168:C176)</f>
        <v>-0.38768506482263199</v>
      </c>
      <c r="D177">
        <f>CORREL(A168:A176,D168:D176)</f>
        <v>0.6299952991201746</v>
      </c>
      <c r="E177">
        <f>CORREL(A168:A176,E168:E176)</f>
        <v>-0.41218134053780608</v>
      </c>
      <c r="F177">
        <f>CORREL(A168:A176,F168:F176)</f>
        <v>0.83510553756763928</v>
      </c>
      <c r="G177">
        <f>CORREL(A168:A176,G168:G176)</f>
        <v>0.54533980158174444</v>
      </c>
      <c r="H177">
        <f>CORREL(A168:A176,H168:H176)</f>
        <v>-0.23309081479547739</v>
      </c>
      <c r="I177">
        <f>CORREL(A168:A176,I168:I176)</f>
        <v>-0.61345345732827894</v>
      </c>
    </row>
  </sheetData>
  <mergeCells count="4">
    <mergeCell ref="A110:B110"/>
    <mergeCell ref="A1:K1"/>
    <mergeCell ref="A19:L19"/>
    <mergeCell ref="A56:B56"/>
  </mergeCells>
  <pageMargins left="0.7" right="0.7" top="0.75" bottom="0.75" header="0.3" footer="0.3"/>
  <ignoredErrors>
    <ignoredError sqref="J35" formula="1"/>
  </ignoredErrors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9A01-64A8-A540-B886-8C8D5ADFFD1E}">
  <dimension ref="A2:I14"/>
  <sheetViews>
    <sheetView topLeftCell="B1" workbookViewId="0">
      <selection activeCell="G10" sqref="G10:H14"/>
    </sheetView>
  </sheetViews>
  <sheetFormatPr baseColWidth="10" defaultRowHeight="16" x14ac:dyDescent="0.2"/>
  <cols>
    <col min="1" max="1" width="19.33203125" bestFit="1" customWidth="1"/>
    <col min="3" max="3" width="19.33203125" customWidth="1"/>
    <col min="4" max="4" width="19.1640625" bestFit="1" customWidth="1"/>
    <col min="7" max="7" width="19.6640625" bestFit="1" customWidth="1"/>
    <col min="8" max="8" width="58.1640625" bestFit="1" customWidth="1"/>
    <col min="10" max="10" width="27.6640625" bestFit="1" customWidth="1"/>
    <col min="11" max="11" width="22.83203125" bestFit="1" customWidth="1"/>
  </cols>
  <sheetData>
    <row r="2" spans="1:9" x14ac:dyDescent="0.2">
      <c r="A2" s="18" t="s">
        <v>621</v>
      </c>
      <c r="B2" s="18" t="s">
        <v>480</v>
      </c>
      <c r="C2" s="18" t="s">
        <v>479</v>
      </c>
      <c r="D2" s="18" t="s">
        <v>481</v>
      </c>
    </row>
    <row r="3" spans="1:9" x14ac:dyDescent="0.2">
      <c r="A3" t="s">
        <v>490</v>
      </c>
      <c r="B3" s="62">
        <v>1193271</v>
      </c>
      <c r="C3" s="62">
        <v>1327221</v>
      </c>
      <c r="D3" s="22">
        <v>6.9699999999999998E-2</v>
      </c>
    </row>
    <row r="4" spans="1:9" x14ac:dyDescent="0.2">
      <c r="A4" t="s">
        <v>491</v>
      </c>
      <c r="B4" s="62">
        <v>5973848</v>
      </c>
      <c r="C4" s="62">
        <v>6806790</v>
      </c>
      <c r="D4" s="22">
        <v>4.7899999999999998E-2</v>
      </c>
    </row>
    <row r="5" spans="1:9" x14ac:dyDescent="0.2">
      <c r="A5" s="18" t="s">
        <v>1</v>
      </c>
      <c r="B5" s="18" t="s">
        <v>480</v>
      </c>
      <c r="C5" s="18" t="s">
        <v>479</v>
      </c>
      <c r="D5" s="18" t="s">
        <v>481</v>
      </c>
    </row>
    <row r="6" spans="1:9" x14ac:dyDescent="0.2">
      <c r="A6" t="s">
        <v>490</v>
      </c>
      <c r="B6" s="20">
        <v>997.22004357298476</v>
      </c>
      <c r="C6" s="20">
        <v>976.47802737081054</v>
      </c>
      <c r="D6" s="22">
        <v>3.9199999999999999E-2</v>
      </c>
    </row>
    <row r="7" spans="1:9" x14ac:dyDescent="0.2">
      <c r="A7" t="s">
        <v>491</v>
      </c>
      <c r="B7" s="62">
        <v>1434</v>
      </c>
      <c r="C7" s="62">
        <v>1089</v>
      </c>
      <c r="D7" s="22">
        <v>4.1399999999999999E-2</v>
      </c>
    </row>
    <row r="9" spans="1:9" ht="19" x14ac:dyDescent="0.25">
      <c r="B9" s="19"/>
      <c r="C9" s="23" t="s">
        <v>473</v>
      </c>
      <c r="D9" s="23" t="s">
        <v>474</v>
      </c>
      <c r="G9" t="s">
        <v>672</v>
      </c>
      <c r="H9" t="s">
        <v>675</v>
      </c>
    </row>
    <row r="10" spans="1:9" x14ac:dyDescent="0.2">
      <c r="B10" s="18" t="s">
        <v>483</v>
      </c>
      <c r="C10" t="s">
        <v>493</v>
      </c>
      <c r="D10" t="s">
        <v>498</v>
      </c>
      <c r="G10" s="18" t="s">
        <v>483</v>
      </c>
      <c r="H10" t="s">
        <v>674</v>
      </c>
    </row>
    <row r="11" spans="1:9" x14ac:dyDescent="0.2">
      <c r="B11" s="18" t="s">
        <v>484</v>
      </c>
      <c r="C11" s="76" t="s">
        <v>499</v>
      </c>
      <c r="D11" s="76"/>
      <c r="G11" s="18" t="s">
        <v>484</v>
      </c>
      <c r="H11" t="s">
        <v>673</v>
      </c>
      <c r="I11" s="29"/>
    </row>
    <row r="12" spans="1:9" x14ac:dyDescent="0.2">
      <c r="B12" s="18" t="s">
        <v>485</v>
      </c>
      <c r="C12" s="77" t="e">
        <f>CORREL('Integrated Data'!#REF!,'Integrated Data'!#REF!)</f>
        <v>#REF!</v>
      </c>
      <c r="D12" s="77"/>
      <c r="G12" s="18" t="s">
        <v>485</v>
      </c>
      <c r="H12" s="75">
        <v>0.9514001296221184</v>
      </c>
    </row>
    <row r="13" spans="1:9" ht="16" customHeight="1" x14ac:dyDescent="0.2">
      <c r="B13" s="18" t="s">
        <v>486</v>
      </c>
      <c r="C13" s="78" t="s">
        <v>500</v>
      </c>
      <c r="D13" s="78"/>
      <c r="G13" s="18" t="s">
        <v>517</v>
      </c>
      <c r="H13" t="s">
        <v>521</v>
      </c>
      <c r="I13" s="51"/>
    </row>
    <row r="14" spans="1:9" ht="51" x14ac:dyDescent="0.2">
      <c r="B14" s="18" t="s">
        <v>487</v>
      </c>
      <c r="C14" s="76" t="s">
        <v>501</v>
      </c>
      <c r="D14" s="76"/>
      <c r="G14" s="18" t="s">
        <v>631</v>
      </c>
      <c r="H14" s="51" t="s">
        <v>501</v>
      </c>
    </row>
  </sheetData>
  <mergeCells count="4">
    <mergeCell ref="C11:D11"/>
    <mergeCell ref="C12:D12"/>
    <mergeCell ref="C13:D13"/>
    <mergeCell ref="C14:D14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7B89-D99F-8D48-9105-A95F16C361F1}">
  <dimension ref="A1:AG55"/>
  <sheetViews>
    <sheetView workbookViewId="0">
      <selection sqref="A1:A1048576"/>
    </sheetView>
  </sheetViews>
  <sheetFormatPr baseColWidth="10" defaultRowHeight="16" x14ac:dyDescent="0.2"/>
  <cols>
    <col min="1" max="1" width="19.83203125" bestFit="1" customWidth="1"/>
    <col min="2" max="2" width="19.1640625" bestFit="1" customWidth="1"/>
    <col min="3" max="3" width="17.33203125" bestFit="1" customWidth="1"/>
    <col min="4" max="8" width="18.33203125" bestFit="1" customWidth="1"/>
    <col min="9" max="9" width="19.1640625" bestFit="1" customWidth="1"/>
    <col min="10" max="10" width="21" bestFit="1" customWidth="1"/>
    <col min="11" max="11" width="20.1640625" bestFit="1" customWidth="1"/>
    <col min="12" max="12" width="18.33203125" bestFit="1" customWidth="1"/>
    <col min="13" max="17" width="19.33203125" bestFit="1" customWidth="1"/>
    <col min="18" max="18" width="20.1640625" bestFit="1" customWidth="1"/>
    <col min="19" max="19" width="18.1640625" bestFit="1" customWidth="1"/>
    <col min="20" max="20" width="20.1640625" style="52" bestFit="1" customWidth="1"/>
    <col min="21" max="21" width="18.1640625" bestFit="1" customWidth="1"/>
    <col min="24" max="24" width="17.5" bestFit="1" customWidth="1"/>
    <col min="25" max="25" width="21.5" bestFit="1" customWidth="1"/>
    <col min="26" max="26" width="10.6640625" bestFit="1" customWidth="1"/>
    <col min="27" max="31" width="11.6640625" bestFit="1" customWidth="1"/>
    <col min="32" max="32" width="12.33203125" bestFit="1" customWidth="1"/>
  </cols>
  <sheetData>
    <row r="1" spans="1:33" x14ac:dyDescent="0.2">
      <c r="V1" s="27"/>
    </row>
    <row r="2" spans="1:33" x14ac:dyDescent="0.2">
      <c r="B2" t="s">
        <v>0</v>
      </c>
      <c r="L2" t="s">
        <v>1</v>
      </c>
      <c r="X2" s="56"/>
      <c r="Y2" s="54"/>
      <c r="Z2" s="54"/>
      <c r="AA2" s="54"/>
      <c r="AB2" s="54"/>
      <c r="AC2" s="54"/>
      <c r="AD2" s="54"/>
      <c r="AE2" s="54"/>
      <c r="AF2" s="54"/>
    </row>
    <row r="3" spans="1:33" x14ac:dyDescent="0.2">
      <c r="A3" s="26" t="s">
        <v>505</v>
      </c>
      <c r="B3" t="s">
        <v>507</v>
      </c>
      <c r="C3" t="s">
        <v>533</v>
      </c>
      <c r="D3" t="s">
        <v>534</v>
      </c>
      <c r="E3" t="s">
        <v>535</v>
      </c>
      <c r="F3" t="s">
        <v>536</v>
      </c>
      <c r="G3" t="s">
        <v>537</v>
      </c>
      <c r="H3" t="s">
        <v>538</v>
      </c>
      <c r="I3" t="s">
        <v>539</v>
      </c>
      <c r="J3" t="s">
        <v>540</v>
      </c>
      <c r="K3" t="s">
        <v>548</v>
      </c>
      <c r="L3" t="s">
        <v>549</v>
      </c>
      <c r="M3" t="s">
        <v>550</v>
      </c>
      <c r="N3" t="s">
        <v>551</v>
      </c>
      <c r="O3" t="s">
        <v>552</v>
      </c>
      <c r="P3" t="s">
        <v>553</v>
      </c>
      <c r="Q3" t="s">
        <v>554</v>
      </c>
      <c r="R3" t="s">
        <v>555</v>
      </c>
      <c r="S3" t="s">
        <v>556</v>
      </c>
      <c r="T3"/>
      <c r="X3" s="56"/>
    </row>
    <row r="4" spans="1:33" x14ac:dyDescent="0.2">
      <c r="A4" s="27" t="s">
        <v>557</v>
      </c>
      <c r="B4" s="20">
        <v>2609170.5970000001</v>
      </c>
      <c r="C4" s="20">
        <v>5418543.7620000001</v>
      </c>
      <c r="D4" s="20">
        <v>5838515.4180000005</v>
      </c>
      <c r="E4" s="20">
        <v>5338249.2129999995</v>
      </c>
      <c r="F4" s="20">
        <v>5364210.1059999997</v>
      </c>
      <c r="G4" s="20">
        <v>5843716.8280000007</v>
      </c>
      <c r="H4" s="20">
        <v>5149937.9439999992</v>
      </c>
      <c r="I4" s="20">
        <v>5921974.8779999996</v>
      </c>
      <c r="J4" s="20">
        <v>41479879</v>
      </c>
      <c r="K4">
        <v>971</v>
      </c>
      <c r="L4">
        <v>549</v>
      </c>
      <c r="M4">
        <v>541</v>
      </c>
      <c r="N4">
        <v>465</v>
      </c>
      <c r="O4">
        <v>428</v>
      </c>
      <c r="P4">
        <v>533</v>
      </c>
      <c r="Q4">
        <v>853</v>
      </c>
      <c r="R4">
        <v>7162</v>
      </c>
      <c r="S4">
        <v>11985</v>
      </c>
      <c r="T4"/>
      <c r="X4" s="56"/>
      <c r="AG4" s="54"/>
    </row>
    <row r="5" spans="1:33" x14ac:dyDescent="0.2">
      <c r="A5" s="27" t="s">
        <v>558</v>
      </c>
      <c r="B5" s="20">
        <v>451461.33099999995</v>
      </c>
      <c r="C5" s="20">
        <v>857044.44200000004</v>
      </c>
      <c r="D5" s="20">
        <v>931672.38600000006</v>
      </c>
      <c r="E5" s="20">
        <v>905475.39600000018</v>
      </c>
      <c r="F5" s="20">
        <v>795949.75800000015</v>
      </c>
      <c r="G5" s="20">
        <v>890025.44699999993</v>
      </c>
      <c r="H5" s="20">
        <v>734763.63899999985</v>
      </c>
      <c r="I5" s="20">
        <v>516574.75699999998</v>
      </c>
      <c r="J5" s="20">
        <v>6082631</v>
      </c>
      <c r="K5">
        <v>953</v>
      </c>
      <c r="L5">
        <v>498</v>
      </c>
      <c r="M5">
        <v>494</v>
      </c>
      <c r="N5">
        <v>517</v>
      </c>
      <c r="O5">
        <v>445</v>
      </c>
      <c r="P5">
        <v>434</v>
      </c>
      <c r="Q5">
        <v>473</v>
      </c>
      <c r="R5">
        <v>1474</v>
      </c>
      <c r="S5">
        <v>5779</v>
      </c>
      <c r="T5"/>
      <c r="X5" s="55"/>
    </row>
    <row r="6" spans="1:33" x14ac:dyDescent="0.2">
      <c r="A6" s="27" t="s">
        <v>559</v>
      </c>
      <c r="B6" s="20">
        <v>4040836.7919999999</v>
      </c>
      <c r="C6" s="20">
        <v>8048394.5970000001</v>
      </c>
      <c r="D6" s="20">
        <v>8145659.8350000009</v>
      </c>
      <c r="E6" s="20">
        <v>7884746.4500000002</v>
      </c>
      <c r="F6" s="20">
        <v>7454856.7149999999</v>
      </c>
      <c r="G6" s="20">
        <v>7438403.9980000006</v>
      </c>
      <c r="H6" s="20">
        <v>6590285.9670000002</v>
      </c>
      <c r="I6" s="20">
        <v>8390123.7809999995</v>
      </c>
      <c r="J6" s="20">
        <v>58009506</v>
      </c>
      <c r="K6">
        <v>959</v>
      </c>
      <c r="L6">
        <v>600</v>
      </c>
      <c r="M6">
        <v>438</v>
      </c>
      <c r="N6">
        <v>492</v>
      </c>
      <c r="O6">
        <v>500</v>
      </c>
      <c r="P6">
        <v>539</v>
      </c>
      <c r="Q6">
        <v>682</v>
      </c>
      <c r="R6">
        <v>5705</v>
      </c>
      <c r="S6">
        <v>10458</v>
      </c>
      <c r="T6"/>
      <c r="X6" s="54"/>
    </row>
    <row r="7" spans="1:33" x14ac:dyDescent="0.2">
      <c r="A7" s="27" t="s">
        <v>560</v>
      </c>
      <c r="B7" s="20">
        <v>1668385.3390000002</v>
      </c>
      <c r="C7" s="20">
        <v>3366030.1390000004</v>
      </c>
      <c r="D7" s="20">
        <v>3457084.3629999999</v>
      </c>
      <c r="E7" s="20">
        <v>3262559.6540000001</v>
      </c>
      <c r="F7" s="20">
        <v>3162492.3250000002</v>
      </c>
      <c r="G7" s="20">
        <v>3355230.202</v>
      </c>
      <c r="H7" s="20">
        <v>2993749.6190000004</v>
      </c>
      <c r="I7" s="20">
        <v>3641376.1849999996</v>
      </c>
      <c r="J7" s="20">
        <v>24907289</v>
      </c>
      <c r="K7">
        <v>976</v>
      </c>
      <c r="L7">
        <v>473</v>
      </c>
      <c r="M7">
        <v>513</v>
      </c>
      <c r="N7">
        <v>492</v>
      </c>
      <c r="O7">
        <v>460</v>
      </c>
      <c r="P7">
        <v>462</v>
      </c>
      <c r="Q7">
        <v>497</v>
      </c>
      <c r="R7">
        <v>5051</v>
      </c>
      <c r="S7">
        <v>9447</v>
      </c>
      <c r="T7"/>
    </row>
    <row r="8" spans="1:33" x14ac:dyDescent="0.2">
      <c r="A8" s="27" t="s">
        <v>561</v>
      </c>
      <c r="B8" s="20">
        <v>22843210.952999998</v>
      </c>
      <c r="C8" s="20">
        <v>45641303.116999999</v>
      </c>
      <c r="D8" s="20">
        <v>49552626.728999987</v>
      </c>
      <c r="E8" s="20">
        <v>49119037.865000002</v>
      </c>
      <c r="F8" s="20">
        <v>46813033.596000001</v>
      </c>
      <c r="G8" s="20">
        <v>46635350.215000004</v>
      </c>
      <c r="H8" s="20">
        <v>37179776.600999996</v>
      </c>
      <c r="I8" s="20">
        <v>40346770.130999997</v>
      </c>
      <c r="J8" s="20">
        <v>338035651</v>
      </c>
      <c r="K8">
        <v>982</v>
      </c>
      <c r="L8">
        <v>1835</v>
      </c>
      <c r="M8">
        <v>462</v>
      </c>
      <c r="N8">
        <v>615</v>
      </c>
      <c r="O8">
        <v>810</v>
      </c>
      <c r="P8">
        <v>453</v>
      </c>
      <c r="Q8">
        <v>4188</v>
      </c>
      <c r="R8">
        <v>47483</v>
      </c>
      <c r="S8">
        <v>57334</v>
      </c>
      <c r="T8"/>
    </row>
    <row r="9" spans="1:33" x14ac:dyDescent="0.2">
      <c r="A9" s="27" t="s">
        <v>562</v>
      </c>
      <c r="B9" s="20">
        <v>3010354.2719999999</v>
      </c>
      <c r="C9" s="20">
        <v>6054649.2549999999</v>
      </c>
      <c r="D9" s="20">
        <v>6260764.7850000001</v>
      </c>
      <c r="E9" s="20">
        <v>6640651.3630000008</v>
      </c>
      <c r="F9" s="20">
        <v>6295527.464999998</v>
      </c>
      <c r="G9" s="20">
        <v>6413069.6209999993</v>
      </c>
      <c r="H9" s="20">
        <v>5394614.209999999</v>
      </c>
      <c r="I9" s="20">
        <v>5239609.4340000004</v>
      </c>
      <c r="J9" s="20">
        <v>45319057</v>
      </c>
      <c r="K9">
        <v>1030</v>
      </c>
      <c r="L9">
        <v>452</v>
      </c>
      <c r="M9">
        <v>501</v>
      </c>
      <c r="N9">
        <v>516</v>
      </c>
      <c r="O9">
        <v>500</v>
      </c>
      <c r="P9">
        <v>412</v>
      </c>
      <c r="Q9">
        <v>532</v>
      </c>
      <c r="R9">
        <v>4097</v>
      </c>
      <c r="S9">
        <v>8562</v>
      </c>
      <c r="T9"/>
    </row>
    <row r="10" spans="1:33" x14ac:dyDescent="0.2">
      <c r="A10" s="27" t="s">
        <v>563</v>
      </c>
      <c r="B10" s="20">
        <v>1778061.656</v>
      </c>
      <c r="C10" s="20">
        <v>4079015.1869999999</v>
      </c>
      <c r="D10" s="20">
        <v>4368150.5710000005</v>
      </c>
      <c r="E10" s="20">
        <v>3825861.054</v>
      </c>
      <c r="F10" s="20">
        <v>4266537.4989999998</v>
      </c>
      <c r="G10" s="20">
        <v>5019992.1340000005</v>
      </c>
      <c r="H10" s="20">
        <v>4082375.9789999994</v>
      </c>
      <c r="I10" s="20">
        <v>4700818.1469999999</v>
      </c>
      <c r="J10" s="20">
        <v>32122593</v>
      </c>
      <c r="K10">
        <v>902</v>
      </c>
      <c r="L10">
        <v>505</v>
      </c>
      <c r="M10">
        <v>472</v>
      </c>
      <c r="N10">
        <v>485</v>
      </c>
      <c r="O10">
        <v>444</v>
      </c>
      <c r="P10">
        <v>478</v>
      </c>
      <c r="Q10">
        <v>425</v>
      </c>
      <c r="R10">
        <v>5024</v>
      </c>
      <c r="S10">
        <v>9210</v>
      </c>
      <c r="T10"/>
    </row>
    <row r="11" spans="1:33" x14ac:dyDescent="0.2">
      <c r="A11" s="27" t="s">
        <v>564</v>
      </c>
      <c r="B11" s="20">
        <v>504760.48100000003</v>
      </c>
      <c r="C11" s="20">
        <v>1019682.72</v>
      </c>
      <c r="D11" s="20">
        <v>1122673.8500000001</v>
      </c>
      <c r="E11" s="20">
        <v>1043924.3439999999</v>
      </c>
      <c r="F11" s="20">
        <v>1033593.0090000001</v>
      </c>
      <c r="G11" s="20">
        <v>1173210.0989999999</v>
      </c>
      <c r="H11" s="20">
        <v>1031050.5920000001</v>
      </c>
      <c r="I11" s="20">
        <v>1237499.888</v>
      </c>
      <c r="J11" s="20">
        <v>8166484</v>
      </c>
      <c r="K11">
        <v>1012</v>
      </c>
      <c r="L11">
        <v>507</v>
      </c>
      <c r="M11">
        <v>450</v>
      </c>
      <c r="N11">
        <v>467</v>
      </c>
      <c r="O11">
        <v>512</v>
      </c>
      <c r="P11">
        <v>510</v>
      </c>
      <c r="Q11">
        <v>497</v>
      </c>
      <c r="R11">
        <v>1552</v>
      </c>
      <c r="S11">
        <v>5998</v>
      </c>
      <c r="T11"/>
    </row>
    <row r="12" spans="1:33" x14ac:dyDescent="0.2">
      <c r="A12" s="27" t="s">
        <v>565</v>
      </c>
      <c r="B12" s="20">
        <v>336954.52500000002</v>
      </c>
      <c r="C12" s="20">
        <v>493506.35800000007</v>
      </c>
      <c r="D12" s="20">
        <v>876775.27300000004</v>
      </c>
      <c r="E12" s="20">
        <v>1188894.888</v>
      </c>
      <c r="F12" s="20">
        <v>782879.23400000005</v>
      </c>
      <c r="G12" s="20">
        <v>687161.19199999992</v>
      </c>
      <c r="H12" s="20">
        <v>595247.32199999993</v>
      </c>
      <c r="I12" s="20">
        <v>644319.02</v>
      </c>
      <c r="J12" s="20">
        <v>5604538</v>
      </c>
      <c r="K12">
        <v>953</v>
      </c>
      <c r="L12">
        <v>527</v>
      </c>
      <c r="M12">
        <v>503</v>
      </c>
      <c r="N12">
        <v>517</v>
      </c>
      <c r="O12">
        <v>501</v>
      </c>
      <c r="P12">
        <v>480</v>
      </c>
      <c r="Q12">
        <v>470</v>
      </c>
      <c r="R12">
        <v>1410</v>
      </c>
      <c r="S12">
        <v>5807</v>
      </c>
      <c r="T12"/>
    </row>
    <row r="13" spans="1:33" x14ac:dyDescent="0.2">
      <c r="A13" s="27" t="s">
        <v>566</v>
      </c>
      <c r="B13" s="20">
        <v>9730162.4719999991</v>
      </c>
      <c r="C13" s="20">
        <v>19888510.331999999</v>
      </c>
      <c r="D13" s="20">
        <v>21959248.477000002</v>
      </c>
      <c r="E13" s="20">
        <v>21296354.944000002</v>
      </c>
      <c r="F13" s="20">
        <v>21911501.287</v>
      </c>
      <c r="G13" s="20">
        <v>24179342.836999997</v>
      </c>
      <c r="H13" s="20">
        <v>21397223.649999999</v>
      </c>
      <c r="I13" s="20">
        <v>30727420.208999999</v>
      </c>
      <c r="J13" s="20">
        <v>171084976</v>
      </c>
      <c r="K13">
        <v>1012</v>
      </c>
      <c r="L13">
        <v>1036</v>
      </c>
      <c r="M13">
        <v>458</v>
      </c>
      <c r="N13">
        <v>513</v>
      </c>
      <c r="O13">
        <v>530</v>
      </c>
      <c r="P13">
        <v>485</v>
      </c>
      <c r="Q13">
        <v>2081</v>
      </c>
      <c r="R13">
        <v>19148</v>
      </c>
      <c r="S13">
        <v>25825</v>
      </c>
      <c r="T13"/>
    </row>
    <row r="14" spans="1:33" x14ac:dyDescent="0.2">
      <c r="A14" s="27" t="s">
        <v>567</v>
      </c>
      <c r="B14" s="20">
        <v>5962806.9250000007</v>
      </c>
      <c r="C14" s="20">
        <v>12166058.747</v>
      </c>
      <c r="D14" s="20">
        <v>12310728.387000002</v>
      </c>
      <c r="E14" s="20">
        <v>11868576.216</v>
      </c>
      <c r="F14" s="20">
        <v>12259295.386999998</v>
      </c>
      <c r="G14" s="20">
        <v>12052612.445999999</v>
      </c>
      <c r="H14" s="20">
        <v>9526770.5639999993</v>
      </c>
      <c r="I14" s="20">
        <v>9528905.3660000004</v>
      </c>
      <c r="J14" s="20">
        <v>85676032</v>
      </c>
      <c r="K14">
        <v>1000</v>
      </c>
      <c r="L14">
        <v>607</v>
      </c>
      <c r="M14">
        <v>485</v>
      </c>
      <c r="N14">
        <v>523</v>
      </c>
      <c r="O14">
        <v>517</v>
      </c>
      <c r="P14">
        <v>492</v>
      </c>
      <c r="Q14">
        <v>1355</v>
      </c>
      <c r="R14">
        <v>10267</v>
      </c>
      <c r="S14">
        <v>15697</v>
      </c>
      <c r="T14"/>
    </row>
    <row r="15" spans="1:33" x14ac:dyDescent="0.2">
      <c r="A15" s="27" t="s">
        <v>568</v>
      </c>
      <c r="B15" s="20">
        <v>802103.65899999999</v>
      </c>
      <c r="C15" s="20">
        <v>1481609.871</v>
      </c>
      <c r="D15" s="20">
        <v>1630590.817</v>
      </c>
      <c r="E15" s="20">
        <v>1740439.6069999998</v>
      </c>
      <c r="F15" s="20">
        <v>1586208.456</v>
      </c>
      <c r="G15" s="20">
        <v>1674588.6069999998</v>
      </c>
      <c r="H15" s="20">
        <v>1558520.9709999999</v>
      </c>
      <c r="I15" s="20">
        <v>1856760.2989999999</v>
      </c>
      <c r="J15" s="20">
        <v>12332031</v>
      </c>
      <c r="K15">
        <v>983</v>
      </c>
      <c r="L15">
        <v>514</v>
      </c>
      <c r="M15">
        <v>509</v>
      </c>
      <c r="N15">
        <v>481</v>
      </c>
      <c r="O15">
        <v>474</v>
      </c>
      <c r="P15">
        <v>425</v>
      </c>
      <c r="Q15">
        <v>502</v>
      </c>
      <c r="R15">
        <v>3383</v>
      </c>
      <c r="S15">
        <v>7707</v>
      </c>
      <c r="T15"/>
    </row>
    <row r="16" spans="1:33" x14ac:dyDescent="0.2">
      <c r="A16" s="27" t="s">
        <v>569</v>
      </c>
      <c r="B16" s="20">
        <v>1005590.2839999999</v>
      </c>
      <c r="C16" s="20">
        <v>2037708.3550000002</v>
      </c>
      <c r="D16" s="20">
        <v>1939459.8189999999</v>
      </c>
      <c r="E16" s="20">
        <v>1805335.2280000001</v>
      </c>
      <c r="F16" s="20">
        <v>1686914.5739999996</v>
      </c>
      <c r="G16" s="20">
        <v>1745714.9080000003</v>
      </c>
      <c r="H16" s="20">
        <v>1560470.0180000002</v>
      </c>
      <c r="I16" s="20">
        <v>1733870.4410000001</v>
      </c>
      <c r="J16" s="20">
        <v>13516033</v>
      </c>
      <c r="K16">
        <v>927</v>
      </c>
      <c r="L16">
        <v>486</v>
      </c>
      <c r="M16">
        <v>552</v>
      </c>
      <c r="N16">
        <v>521</v>
      </c>
      <c r="O16">
        <v>464</v>
      </c>
      <c r="P16">
        <v>544</v>
      </c>
      <c r="Q16">
        <v>447</v>
      </c>
      <c r="R16">
        <v>1720</v>
      </c>
      <c r="S16">
        <v>6121</v>
      </c>
      <c r="T16"/>
    </row>
    <row r="17" spans="1:20" x14ac:dyDescent="0.2">
      <c r="A17" s="27" t="s">
        <v>570</v>
      </c>
      <c r="B17" s="20">
        <v>7313392.6080000009</v>
      </c>
      <c r="C17" s="20">
        <v>15202401.276000004</v>
      </c>
      <c r="D17" s="20">
        <v>15885563.356000001</v>
      </c>
      <c r="E17" s="20">
        <v>15745095.983999997</v>
      </c>
      <c r="F17" s="20">
        <v>15281697.783000002</v>
      </c>
      <c r="G17" s="20">
        <v>16111652.352999998</v>
      </c>
      <c r="H17" s="20">
        <v>13286288.181999998</v>
      </c>
      <c r="I17" s="20">
        <v>14688074.478</v>
      </c>
      <c r="J17" s="20">
        <v>113534454</v>
      </c>
      <c r="K17">
        <v>955</v>
      </c>
      <c r="L17">
        <v>713</v>
      </c>
      <c r="M17">
        <v>496</v>
      </c>
      <c r="N17">
        <v>435</v>
      </c>
      <c r="O17">
        <v>560</v>
      </c>
      <c r="P17">
        <v>550</v>
      </c>
      <c r="Q17">
        <v>1690</v>
      </c>
      <c r="R17">
        <v>18019</v>
      </c>
      <c r="S17">
        <v>23937</v>
      </c>
      <c r="T17"/>
    </row>
    <row r="18" spans="1:20" x14ac:dyDescent="0.2">
      <c r="A18" s="27" t="s">
        <v>571</v>
      </c>
      <c r="B18" s="20">
        <v>3717608.4970000004</v>
      </c>
      <c r="C18" s="20">
        <v>7711793.0839999989</v>
      </c>
      <c r="D18" s="20">
        <v>8100005.8870000001</v>
      </c>
      <c r="E18" s="20">
        <v>7253852.3729999987</v>
      </c>
      <c r="F18" s="20">
        <v>7301152.8059999999</v>
      </c>
      <c r="G18" s="20">
        <v>7930859.7070000004</v>
      </c>
      <c r="H18" s="20">
        <v>6767359.2250000006</v>
      </c>
      <c r="I18" s="20">
        <v>7537797.5090000005</v>
      </c>
      <c r="J18" s="20">
        <v>56320142</v>
      </c>
      <c r="K18">
        <v>927</v>
      </c>
      <c r="L18">
        <v>498</v>
      </c>
      <c r="M18">
        <v>421</v>
      </c>
      <c r="N18">
        <v>496</v>
      </c>
      <c r="O18">
        <v>473</v>
      </c>
      <c r="P18">
        <v>466</v>
      </c>
      <c r="Q18">
        <v>722</v>
      </c>
      <c r="R18">
        <v>7796</v>
      </c>
      <c r="S18">
        <v>12310</v>
      </c>
      <c r="T18"/>
    </row>
    <row r="19" spans="1:20" x14ac:dyDescent="0.2">
      <c r="A19" s="27" t="s">
        <v>572</v>
      </c>
      <c r="B19" s="20">
        <v>1652430.0629999998</v>
      </c>
      <c r="C19" s="20">
        <v>3348064.8689999995</v>
      </c>
      <c r="D19" s="20">
        <v>3696194.5329999994</v>
      </c>
      <c r="E19" s="20">
        <v>3215408.2549999994</v>
      </c>
      <c r="F19" s="20">
        <v>3095063.8859999995</v>
      </c>
      <c r="G19" s="20">
        <v>3533183.9139999999</v>
      </c>
      <c r="H19" s="20">
        <v>3125054.2740000002</v>
      </c>
      <c r="I19" s="20">
        <v>3803324.2920000004</v>
      </c>
      <c r="J19" s="20">
        <v>25472455</v>
      </c>
      <c r="K19">
        <v>1040</v>
      </c>
      <c r="L19">
        <v>481</v>
      </c>
      <c r="M19">
        <v>535</v>
      </c>
      <c r="N19">
        <v>493</v>
      </c>
      <c r="O19">
        <v>492</v>
      </c>
      <c r="P19">
        <v>465</v>
      </c>
      <c r="Q19">
        <v>545</v>
      </c>
      <c r="R19">
        <v>4871</v>
      </c>
      <c r="S19">
        <v>9423</v>
      </c>
      <c r="T19"/>
    </row>
    <row r="20" spans="1:20" x14ac:dyDescent="0.2">
      <c r="A20" s="27" t="s">
        <v>573</v>
      </c>
      <c r="B20" s="20">
        <v>1728001.1009999998</v>
      </c>
      <c r="C20" s="20">
        <v>3440791.9320000005</v>
      </c>
      <c r="D20" s="20">
        <v>3580917.7969999998</v>
      </c>
      <c r="E20" s="20">
        <v>3254503.188000001</v>
      </c>
      <c r="F20" s="20">
        <v>3040754.7910000007</v>
      </c>
      <c r="G20" s="20">
        <v>3366494.5210000002</v>
      </c>
      <c r="H20" s="20">
        <v>2901407.5730000003</v>
      </c>
      <c r="I20" s="20">
        <v>3316831.1710000001</v>
      </c>
      <c r="J20" s="20">
        <v>24628481</v>
      </c>
      <c r="K20">
        <v>959</v>
      </c>
      <c r="L20">
        <v>510</v>
      </c>
      <c r="M20">
        <v>509</v>
      </c>
      <c r="N20">
        <v>549</v>
      </c>
      <c r="O20">
        <v>468</v>
      </c>
      <c r="P20">
        <v>486</v>
      </c>
      <c r="Q20">
        <v>507</v>
      </c>
      <c r="R20">
        <v>4700</v>
      </c>
      <c r="S20">
        <v>9170</v>
      </c>
      <c r="T20"/>
    </row>
    <row r="21" spans="1:20" x14ac:dyDescent="0.2">
      <c r="A21" s="27" t="s">
        <v>574</v>
      </c>
      <c r="B21" s="20">
        <v>2353312.1800000002</v>
      </c>
      <c r="C21" s="20">
        <v>4780500.1789999995</v>
      </c>
      <c r="D21" s="20">
        <v>5024186.5180000002</v>
      </c>
      <c r="E21" s="20">
        <v>4790459.3100000005</v>
      </c>
      <c r="F21" s="20">
        <v>4860387.387000001</v>
      </c>
      <c r="G21" s="20">
        <v>5267676.6959999995</v>
      </c>
      <c r="H21" s="20">
        <v>4592164.233</v>
      </c>
      <c r="I21" s="20">
        <v>5082758.7580000004</v>
      </c>
      <c r="J21" s="20">
        <v>36749172</v>
      </c>
      <c r="K21">
        <v>953</v>
      </c>
      <c r="L21">
        <v>521</v>
      </c>
      <c r="M21">
        <v>472</v>
      </c>
      <c r="N21">
        <v>465</v>
      </c>
      <c r="O21">
        <v>541</v>
      </c>
      <c r="P21">
        <v>471</v>
      </c>
      <c r="Q21">
        <v>695</v>
      </c>
      <c r="R21">
        <v>6842</v>
      </c>
      <c r="S21">
        <v>11434</v>
      </c>
      <c r="T21"/>
    </row>
    <row r="22" spans="1:20" x14ac:dyDescent="0.2">
      <c r="A22" s="27" t="s">
        <v>575</v>
      </c>
      <c r="B22" s="20">
        <v>2697119.7570000002</v>
      </c>
      <c r="C22" s="20">
        <v>5348159.0639999993</v>
      </c>
      <c r="D22" s="20">
        <v>5753674.8889999995</v>
      </c>
      <c r="E22" s="20">
        <v>5488977.4469999997</v>
      </c>
      <c r="F22" s="20">
        <v>4985833.8689999981</v>
      </c>
      <c r="G22" s="20">
        <v>5509313.4380000001</v>
      </c>
      <c r="H22" s="20">
        <v>4769839.2200000007</v>
      </c>
      <c r="I22" s="20">
        <v>5123687.8839999996</v>
      </c>
      <c r="J22" s="20">
        <v>39676431</v>
      </c>
      <c r="K22">
        <v>1011</v>
      </c>
      <c r="L22">
        <v>477</v>
      </c>
      <c r="M22">
        <v>494</v>
      </c>
      <c r="N22">
        <v>516</v>
      </c>
      <c r="O22">
        <v>426</v>
      </c>
      <c r="P22">
        <v>498</v>
      </c>
      <c r="Q22">
        <v>694</v>
      </c>
      <c r="R22">
        <v>5661</v>
      </c>
      <c r="S22">
        <v>10251</v>
      </c>
      <c r="T22"/>
    </row>
    <row r="23" spans="1:20" x14ac:dyDescent="0.2">
      <c r="A23" s="27" t="s">
        <v>576</v>
      </c>
      <c r="B23" s="20">
        <v>600323.48</v>
      </c>
      <c r="C23" s="20">
        <v>1341680.8859999999</v>
      </c>
      <c r="D23" s="20">
        <v>1476848.5819999999</v>
      </c>
      <c r="E23" s="20">
        <v>1315707.9339999999</v>
      </c>
      <c r="F23" s="20">
        <v>1490317.3659999999</v>
      </c>
      <c r="G23" s="20">
        <v>1862275.1909999999</v>
      </c>
      <c r="H23" s="20">
        <v>1707430.594</v>
      </c>
      <c r="I23" s="20">
        <v>1949691.1050000002</v>
      </c>
      <c r="J23" s="20">
        <v>11741110</v>
      </c>
      <c r="K23">
        <v>981</v>
      </c>
      <c r="L23">
        <v>468</v>
      </c>
      <c r="M23">
        <v>468</v>
      </c>
      <c r="N23">
        <v>441</v>
      </c>
      <c r="O23">
        <v>495</v>
      </c>
      <c r="P23">
        <v>455</v>
      </c>
      <c r="Q23">
        <v>515</v>
      </c>
      <c r="R23">
        <v>2100</v>
      </c>
      <c r="S23">
        <v>6429</v>
      </c>
      <c r="T23"/>
    </row>
    <row r="24" spans="1:20" x14ac:dyDescent="0.2">
      <c r="A24" s="27" t="s">
        <v>577</v>
      </c>
      <c r="B24" s="20">
        <v>3295850.8189999997</v>
      </c>
      <c r="C24" s="20">
        <v>6699104.1500000004</v>
      </c>
      <c r="D24" s="20">
        <v>7111864.5130000012</v>
      </c>
      <c r="E24" s="20">
        <v>7015741.9270000001</v>
      </c>
      <c r="F24" s="20">
        <v>7142409.5860000001</v>
      </c>
      <c r="G24" s="20">
        <v>7921820.7310000006</v>
      </c>
      <c r="H24" s="20">
        <v>6383202.7879999988</v>
      </c>
      <c r="I24" s="20">
        <v>6673278.949000001</v>
      </c>
      <c r="J24" s="20">
        <v>52243099</v>
      </c>
      <c r="K24">
        <v>944</v>
      </c>
      <c r="L24">
        <v>565</v>
      </c>
      <c r="M24">
        <v>542</v>
      </c>
      <c r="N24">
        <v>474</v>
      </c>
      <c r="O24">
        <v>498</v>
      </c>
      <c r="P24">
        <v>475</v>
      </c>
      <c r="Q24">
        <v>579</v>
      </c>
      <c r="R24">
        <v>7555</v>
      </c>
      <c r="S24">
        <v>12140</v>
      </c>
      <c r="T24"/>
    </row>
    <row r="25" spans="1:20" x14ac:dyDescent="0.2">
      <c r="A25" s="27" t="s">
        <v>578</v>
      </c>
      <c r="B25" s="20">
        <v>3305447.5710000005</v>
      </c>
      <c r="C25" s="20">
        <v>7069331.5470000003</v>
      </c>
      <c r="D25" s="20">
        <v>8448028.4019999988</v>
      </c>
      <c r="E25" s="20">
        <v>7901057.9049999993</v>
      </c>
      <c r="F25" s="20">
        <v>7950377.9110000003</v>
      </c>
      <c r="G25" s="20">
        <v>8947267.5820000023</v>
      </c>
      <c r="H25" s="20">
        <v>7401562.3190000001</v>
      </c>
      <c r="I25" s="20">
        <v>8486772.9699999988</v>
      </c>
      <c r="J25" s="20">
        <v>59508207</v>
      </c>
      <c r="K25">
        <v>918</v>
      </c>
      <c r="L25">
        <v>483</v>
      </c>
      <c r="M25">
        <v>483</v>
      </c>
      <c r="N25">
        <v>564</v>
      </c>
      <c r="O25">
        <v>433</v>
      </c>
      <c r="P25">
        <v>510</v>
      </c>
      <c r="Q25">
        <v>602</v>
      </c>
      <c r="R25">
        <v>11191</v>
      </c>
      <c r="S25">
        <v>15700</v>
      </c>
      <c r="T25"/>
    </row>
    <row r="26" spans="1:20" x14ac:dyDescent="0.2">
      <c r="A26" s="27" t="s">
        <v>579</v>
      </c>
      <c r="B26" s="20">
        <v>5265629.7609999999</v>
      </c>
      <c r="C26" s="20">
        <v>11516858.147</v>
      </c>
      <c r="D26" s="20">
        <v>12573854.323000001</v>
      </c>
      <c r="E26" s="20">
        <v>10600312.783</v>
      </c>
      <c r="F26" s="20">
        <v>11270945.202000003</v>
      </c>
      <c r="G26" s="20">
        <v>12965728.732999999</v>
      </c>
      <c r="H26" s="20">
        <v>11250621.658999998</v>
      </c>
      <c r="I26" s="20">
        <v>12424437.159999998</v>
      </c>
      <c r="J26" s="20">
        <v>87856357</v>
      </c>
      <c r="K26">
        <v>1076</v>
      </c>
      <c r="L26">
        <v>625</v>
      </c>
      <c r="M26">
        <v>508</v>
      </c>
      <c r="N26">
        <v>469</v>
      </c>
      <c r="O26">
        <v>432</v>
      </c>
      <c r="P26">
        <v>468</v>
      </c>
      <c r="Q26">
        <v>1261</v>
      </c>
      <c r="R26">
        <v>12965</v>
      </c>
      <c r="S26">
        <v>18326</v>
      </c>
      <c r="T26"/>
    </row>
    <row r="27" spans="1:20" x14ac:dyDescent="0.2">
      <c r="A27" s="27" t="s">
        <v>580</v>
      </c>
      <c r="B27" s="20">
        <v>3040153.1289999997</v>
      </c>
      <c r="C27" s="20">
        <v>6118616.4669999992</v>
      </c>
      <c r="D27" s="20">
        <v>6272199.8289999999</v>
      </c>
      <c r="E27" s="20">
        <v>6263213.5459999992</v>
      </c>
      <c r="F27" s="20">
        <v>5975739.6320000002</v>
      </c>
      <c r="G27" s="20">
        <v>6764507.5669999998</v>
      </c>
      <c r="H27" s="20">
        <v>5574914.46</v>
      </c>
      <c r="I27" s="20">
        <v>6106210.2810000004</v>
      </c>
      <c r="J27" s="20">
        <v>46112962</v>
      </c>
      <c r="K27">
        <v>1041</v>
      </c>
      <c r="L27">
        <v>485</v>
      </c>
      <c r="M27">
        <v>517</v>
      </c>
      <c r="N27">
        <v>494</v>
      </c>
      <c r="O27">
        <v>487</v>
      </c>
      <c r="P27">
        <v>502</v>
      </c>
      <c r="Q27">
        <v>513</v>
      </c>
      <c r="R27">
        <v>5042</v>
      </c>
      <c r="S27">
        <v>9481</v>
      </c>
      <c r="T27"/>
    </row>
    <row r="28" spans="1:20" x14ac:dyDescent="0.2">
      <c r="A28" s="27" t="s">
        <v>581</v>
      </c>
      <c r="B28" s="20">
        <v>1687173.172</v>
      </c>
      <c r="C28" s="20">
        <v>3442998.2069999999</v>
      </c>
      <c r="D28" s="20">
        <v>3615443.6410000003</v>
      </c>
      <c r="E28" s="20">
        <v>3203889.5009999997</v>
      </c>
      <c r="F28" s="20">
        <v>3128703.71</v>
      </c>
      <c r="G28" s="20">
        <v>3356600.7989999996</v>
      </c>
      <c r="H28" s="20">
        <v>2918520.4039999996</v>
      </c>
      <c r="I28" s="20">
        <v>3272194.5700000003</v>
      </c>
      <c r="J28" s="20">
        <v>24625907</v>
      </c>
      <c r="K28">
        <v>977</v>
      </c>
      <c r="L28">
        <v>513</v>
      </c>
      <c r="M28">
        <v>445</v>
      </c>
      <c r="N28">
        <v>509</v>
      </c>
      <c r="O28">
        <v>498</v>
      </c>
      <c r="P28">
        <v>499</v>
      </c>
      <c r="Q28">
        <v>640</v>
      </c>
      <c r="R28">
        <v>4803</v>
      </c>
      <c r="S28">
        <v>9420</v>
      </c>
      <c r="T28"/>
    </row>
    <row r="29" spans="1:20" x14ac:dyDescent="0.2">
      <c r="A29" s="27" t="s">
        <v>582</v>
      </c>
      <c r="B29" s="20">
        <v>3278934.7250000001</v>
      </c>
      <c r="C29" s="20">
        <v>6708736.0490000006</v>
      </c>
      <c r="D29" s="20">
        <v>7157976.7330000009</v>
      </c>
      <c r="E29" s="20">
        <v>6742314.9579999996</v>
      </c>
      <c r="F29" s="20">
        <v>6468458.602</v>
      </c>
      <c r="G29" s="20">
        <v>7324545.5249999994</v>
      </c>
      <c r="H29" s="20">
        <v>6299913.8719999986</v>
      </c>
      <c r="I29" s="20">
        <v>7320984.6959999995</v>
      </c>
      <c r="J29" s="20">
        <v>51304903</v>
      </c>
      <c r="K29">
        <v>985</v>
      </c>
      <c r="L29">
        <v>520</v>
      </c>
      <c r="M29">
        <v>545</v>
      </c>
      <c r="N29">
        <v>479</v>
      </c>
      <c r="O29">
        <v>484</v>
      </c>
      <c r="P29">
        <v>507</v>
      </c>
      <c r="Q29">
        <v>752</v>
      </c>
      <c r="R29">
        <v>9621</v>
      </c>
      <c r="S29">
        <v>14374</v>
      </c>
      <c r="T29"/>
    </row>
    <row r="30" spans="1:20" x14ac:dyDescent="0.2">
      <c r="A30" s="27" t="s">
        <v>583</v>
      </c>
      <c r="B30" s="20">
        <v>497288.63199999998</v>
      </c>
      <c r="C30" s="20">
        <v>1013769.2430000002</v>
      </c>
      <c r="D30" s="20">
        <v>1141975.8319999999</v>
      </c>
      <c r="E30" s="20">
        <v>1024749.7080000001</v>
      </c>
      <c r="F30" s="20">
        <v>956584.87999999989</v>
      </c>
      <c r="G30" s="20">
        <v>1169296.9460000002</v>
      </c>
      <c r="H30" s="20">
        <v>1138329.676</v>
      </c>
      <c r="I30" s="20">
        <v>1253821.696</v>
      </c>
      <c r="J30" s="20">
        <v>8194833</v>
      </c>
      <c r="K30">
        <v>865</v>
      </c>
      <c r="L30">
        <v>501</v>
      </c>
      <c r="M30">
        <v>473</v>
      </c>
      <c r="N30">
        <v>451</v>
      </c>
      <c r="O30">
        <v>490</v>
      </c>
      <c r="P30">
        <v>459</v>
      </c>
      <c r="Q30">
        <v>482</v>
      </c>
      <c r="R30">
        <v>1654</v>
      </c>
      <c r="S30">
        <v>5872</v>
      </c>
      <c r="T30"/>
    </row>
    <row r="31" spans="1:20" x14ac:dyDescent="0.2">
      <c r="A31" s="27" t="s">
        <v>584</v>
      </c>
      <c r="B31" s="20">
        <v>1101407.983</v>
      </c>
      <c r="C31" s="20">
        <v>2130462.5860000001</v>
      </c>
      <c r="D31" s="20">
        <v>2226113.9539999999</v>
      </c>
      <c r="E31" s="20">
        <v>2086544.0679999997</v>
      </c>
      <c r="F31" s="20">
        <v>1914592.9269999999</v>
      </c>
      <c r="G31" s="20">
        <v>2097528.0369999995</v>
      </c>
      <c r="H31" s="20">
        <v>1813688.013</v>
      </c>
      <c r="I31" s="20">
        <v>2093311.6259999997</v>
      </c>
      <c r="J31" s="20">
        <v>15460341</v>
      </c>
      <c r="K31">
        <v>933</v>
      </c>
      <c r="L31">
        <v>439</v>
      </c>
      <c r="M31">
        <v>524</v>
      </c>
      <c r="N31">
        <v>433</v>
      </c>
      <c r="O31">
        <v>533</v>
      </c>
      <c r="P31">
        <v>448</v>
      </c>
      <c r="Q31">
        <v>467</v>
      </c>
      <c r="R31">
        <v>2655</v>
      </c>
      <c r="S31">
        <v>6912</v>
      </c>
      <c r="T31"/>
    </row>
    <row r="32" spans="1:20" x14ac:dyDescent="0.2">
      <c r="A32" s="27" t="s">
        <v>585</v>
      </c>
      <c r="B32" s="20">
        <v>1652315.1979999996</v>
      </c>
      <c r="C32" s="20">
        <v>3275294.7919999999</v>
      </c>
      <c r="D32" s="20">
        <v>3187411.8250000002</v>
      </c>
      <c r="E32" s="20">
        <v>3518180.0660000001</v>
      </c>
      <c r="F32" s="20">
        <v>3420291.3679999993</v>
      </c>
      <c r="G32" s="20">
        <v>3335035.2009999999</v>
      </c>
      <c r="H32" s="20">
        <v>2863515.0089999996</v>
      </c>
      <c r="I32" s="20">
        <v>3112116.3069999996</v>
      </c>
      <c r="J32" s="20">
        <v>24365664</v>
      </c>
      <c r="K32">
        <v>957</v>
      </c>
      <c r="L32">
        <v>489</v>
      </c>
      <c r="M32">
        <v>465</v>
      </c>
      <c r="N32">
        <v>503</v>
      </c>
      <c r="O32">
        <v>515</v>
      </c>
      <c r="P32">
        <v>425</v>
      </c>
      <c r="Q32">
        <v>593</v>
      </c>
      <c r="R32">
        <v>3503</v>
      </c>
      <c r="S32">
        <v>7957</v>
      </c>
      <c r="T32"/>
    </row>
    <row r="33" spans="1:20" x14ac:dyDescent="0.2">
      <c r="A33" s="27" t="s">
        <v>586</v>
      </c>
      <c r="B33" s="20">
        <v>612397.21400000004</v>
      </c>
      <c r="C33" s="20">
        <v>1412471.5789999999</v>
      </c>
      <c r="D33" s="20">
        <v>1596316.351</v>
      </c>
      <c r="E33" s="20">
        <v>1325800.3289999999</v>
      </c>
      <c r="F33" s="20">
        <v>1551934.78</v>
      </c>
      <c r="G33" s="20">
        <v>1924495.1809999999</v>
      </c>
      <c r="H33" s="20">
        <v>1611883.6390000002</v>
      </c>
      <c r="I33" s="20">
        <v>1670086.4309999999</v>
      </c>
      <c r="J33" s="20">
        <v>11704029</v>
      </c>
      <c r="K33">
        <v>901</v>
      </c>
      <c r="L33">
        <v>504</v>
      </c>
      <c r="M33">
        <v>500</v>
      </c>
      <c r="N33">
        <v>479</v>
      </c>
      <c r="O33">
        <v>505</v>
      </c>
      <c r="P33">
        <v>483</v>
      </c>
      <c r="Q33">
        <v>516</v>
      </c>
      <c r="R33">
        <v>2109</v>
      </c>
      <c r="S33">
        <v>6489</v>
      </c>
      <c r="T33"/>
    </row>
    <row r="34" spans="1:20" x14ac:dyDescent="0.2">
      <c r="A34" s="27" t="s">
        <v>587</v>
      </c>
      <c r="B34" s="20">
        <v>4849666.9870000007</v>
      </c>
      <c r="C34" s="20">
        <v>10249538.23</v>
      </c>
      <c r="D34" s="20">
        <v>10228832.897000002</v>
      </c>
      <c r="E34" s="20">
        <v>10105262.712000001</v>
      </c>
      <c r="F34" s="20">
        <v>11051225.318</v>
      </c>
      <c r="G34" s="20">
        <v>12133761.854</v>
      </c>
      <c r="H34" s="20">
        <v>9652643.125</v>
      </c>
      <c r="I34" s="20">
        <v>11073696.597000001</v>
      </c>
      <c r="J34" s="20">
        <v>79341383</v>
      </c>
      <c r="K34">
        <v>992</v>
      </c>
      <c r="L34">
        <v>513</v>
      </c>
      <c r="M34">
        <v>486</v>
      </c>
      <c r="N34">
        <v>479</v>
      </c>
      <c r="O34">
        <v>517</v>
      </c>
      <c r="P34">
        <v>556</v>
      </c>
      <c r="Q34">
        <v>728</v>
      </c>
      <c r="R34">
        <v>9677</v>
      </c>
      <c r="S34">
        <v>14451</v>
      </c>
      <c r="T34"/>
    </row>
    <row r="35" spans="1:20" x14ac:dyDescent="0.2">
      <c r="A35" s="27" t="s">
        <v>588</v>
      </c>
      <c r="B35" s="20">
        <v>1227451.3829999999</v>
      </c>
      <c r="C35" s="20">
        <v>2467156.0049999999</v>
      </c>
      <c r="D35" s="20">
        <v>2554297.2549999999</v>
      </c>
      <c r="E35" s="20">
        <v>2364397.5739999996</v>
      </c>
      <c r="F35" s="20">
        <v>2183331.622</v>
      </c>
      <c r="G35" s="20">
        <v>2421249.2329999995</v>
      </c>
      <c r="H35" s="20">
        <v>2217069.432</v>
      </c>
      <c r="I35" s="20">
        <v>2463657.602</v>
      </c>
      <c r="J35" s="20">
        <v>17897006</v>
      </c>
      <c r="K35">
        <v>1024</v>
      </c>
      <c r="L35">
        <v>475</v>
      </c>
      <c r="M35">
        <v>461</v>
      </c>
      <c r="N35">
        <v>534</v>
      </c>
      <c r="O35">
        <v>493</v>
      </c>
      <c r="P35">
        <v>453</v>
      </c>
      <c r="Q35">
        <v>441</v>
      </c>
      <c r="R35">
        <v>2304</v>
      </c>
      <c r="S35">
        <v>6681</v>
      </c>
      <c r="T35"/>
    </row>
    <row r="36" spans="1:20" x14ac:dyDescent="0.2">
      <c r="A36" s="27" t="s">
        <v>589</v>
      </c>
      <c r="B36" s="20">
        <v>10525519.836999999</v>
      </c>
      <c r="C36" s="20">
        <v>21192296.484999999</v>
      </c>
      <c r="D36" s="20">
        <v>24455452.769000001</v>
      </c>
      <c r="E36" s="20">
        <v>24436992.662</v>
      </c>
      <c r="F36" s="20">
        <v>23417777.710000001</v>
      </c>
      <c r="G36" s="20">
        <v>25334722.035</v>
      </c>
      <c r="H36" s="20">
        <v>21086554.990000002</v>
      </c>
      <c r="I36" s="20">
        <v>24379656.232000001</v>
      </c>
      <c r="J36" s="20">
        <v>174837790</v>
      </c>
      <c r="K36">
        <v>950</v>
      </c>
      <c r="L36">
        <v>1300</v>
      </c>
      <c r="M36">
        <v>466</v>
      </c>
      <c r="N36">
        <v>487</v>
      </c>
      <c r="O36">
        <v>544</v>
      </c>
      <c r="P36">
        <v>473</v>
      </c>
      <c r="Q36">
        <v>3034</v>
      </c>
      <c r="R36">
        <v>36576</v>
      </c>
      <c r="S36">
        <v>44335</v>
      </c>
      <c r="T36"/>
    </row>
    <row r="37" spans="1:20" x14ac:dyDescent="0.2">
      <c r="A37" s="27" t="s">
        <v>590</v>
      </c>
      <c r="B37" s="20">
        <v>5462516.4729999984</v>
      </c>
      <c r="C37" s="20">
        <v>11156668.824999999</v>
      </c>
      <c r="D37" s="20">
        <v>11726726.616</v>
      </c>
      <c r="E37" s="20">
        <v>11085138.069000002</v>
      </c>
      <c r="F37" s="20">
        <v>11603823.927999998</v>
      </c>
      <c r="G37" s="20">
        <v>11863152.262</v>
      </c>
      <c r="H37" s="20">
        <v>10113431.700000001</v>
      </c>
      <c r="I37" s="20">
        <v>11310571.994999997</v>
      </c>
      <c r="J37" s="20">
        <v>84316247</v>
      </c>
      <c r="K37">
        <v>971</v>
      </c>
      <c r="L37">
        <v>692</v>
      </c>
      <c r="M37">
        <v>480</v>
      </c>
      <c r="N37">
        <v>516</v>
      </c>
      <c r="O37">
        <v>487</v>
      </c>
      <c r="P37">
        <v>481</v>
      </c>
      <c r="Q37">
        <v>1449</v>
      </c>
      <c r="R37">
        <v>13941</v>
      </c>
      <c r="S37">
        <v>19524</v>
      </c>
      <c r="T37"/>
    </row>
    <row r="38" spans="1:20" x14ac:dyDescent="0.2">
      <c r="A38" s="27" t="s">
        <v>591</v>
      </c>
      <c r="B38" s="20">
        <v>372527.97899999999</v>
      </c>
      <c r="C38" s="20">
        <v>685495.125</v>
      </c>
      <c r="D38" s="20">
        <v>923564.674</v>
      </c>
      <c r="E38" s="20">
        <v>778125.69400000013</v>
      </c>
      <c r="F38" s="20">
        <v>646731.18300000008</v>
      </c>
      <c r="G38" s="20">
        <v>758752.01699999999</v>
      </c>
      <c r="H38" s="20">
        <v>678857.51399999997</v>
      </c>
      <c r="I38" s="20">
        <v>804774.30200000003</v>
      </c>
      <c r="J38" s="20">
        <v>5649821</v>
      </c>
      <c r="K38">
        <v>957</v>
      </c>
      <c r="L38">
        <v>458</v>
      </c>
      <c r="M38">
        <v>520</v>
      </c>
      <c r="N38">
        <v>439</v>
      </c>
      <c r="O38">
        <v>458</v>
      </c>
      <c r="P38">
        <v>443</v>
      </c>
      <c r="Q38">
        <v>513</v>
      </c>
      <c r="R38">
        <v>1617</v>
      </c>
      <c r="S38">
        <v>5862</v>
      </c>
      <c r="T38"/>
    </row>
    <row r="39" spans="1:20" x14ac:dyDescent="0.2">
      <c r="A39" s="27" t="s">
        <v>592</v>
      </c>
      <c r="B39" s="20">
        <v>6250365.540000001</v>
      </c>
      <c r="C39" s="20">
        <v>13244019.880999999</v>
      </c>
      <c r="D39" s="20">
        <v>13862401.57</v>
      </c>
      <c r="E39" s="20">
        <v>12723417.528999999</v>
      </c>
      <c r="F39" s="20">
        <v>12958781.421</v>
      </c>
      <c r="G39" s="20">
        <v>14796205.564999998</v>
      </c>
      <c r="H39" s="20">
        <v>12939080.230999999</v>
      </c>
      <c r="I39" s="20">
        <v>14768435.25</v>
      </c>
      <c r="J39" s="20">
        <v>101556493</v>
      </c>
      <c r="K39">
        <v>956</v>
      </c>
      <c r="L39">
        <v>769</v>
      </c>
      <c r="M39">
        <v>464</v>
      </c>
      <c r="N39">
        <v>501</v>
      </c>
      <c r="O39">
        <v>528</v>
      </c>
      <c r="P39">
        <v>520</v>
      </c>
      <c r="Q39">
        <v>1741</v>
      </c>
      <c r="R39">
        <v>16866</v>
      </c>
      <c r="S39">
        <v>22829</v>
      </c>
      <c r="T39"/>
    </row>
    <row r="40" spans="1:20" x14ac:dyDescent="0.2">
      <c r="A40" s="27" t="s">
        <v>593</v>
      </c>
      <c r="B40" s="20">
        <v>2256892.523</v>
      </c>
      <c r="C40" s="20">
        <v>4430196.7009999994</v>
      </c>
      <c r="D40" s="20">
        <v>4641763.9619999994</v>
      </c>
      <c r="E40" s="20">
        <v>4397727.8140000002</v>
      </c>
      <c r="F40" s="20">
        <v>4031384.071</v>
      </c>
      <c r="G40" s="20">
        <v>4356134.0580000002</v>
      </c>
      <c r="H40" s="20">
        <v>3837997.2289999994</v>
      </c>
      <c r="I40" s="20">
        <v>4468744.0610000007</v>
      </c>
      <c r="J40" s="20">
        <v>32423042</v>
      </c>
      <c r="K40">
        <v>1024</v>
      </c>
      <c r="L40">
        <v>523</v>
      </c>
      <c r="M40">
        <v>489</v>
      </c>
      <c r="N40">
        <v>498</v>
      </c>
      <c r="O40">
        <v>508</v>
      </c>
      <c r="P40">
        <v>457</v>
      </c>
      <c r="Q40">
        <v>713</v>
      </c>
      <c r="R40">
        <v>4853</v>
      </c>
      <c r="S40">
        <v>9522</v>
      </c>
      <c r="T40"/>
    </row>
    <row r="41" spans="1:20" x14ac:dyDescent="0.2">
      <c r="A41" s="27" t="s">
        <v>594</v>
      </c>
      <c r="B41" s="20">
        <v>2066105.388</v>
      </c>
      <c r="C41" s="20">
        <v>4236133.6860000007</v>
      </c>
      <c r="D41" s="20">
        <v>4509475.2550000008</v>
      </c>
      <c r="E41" s="20">
        <v>4687701.5200000005</v>
      </c>
      <c r="F41" s="20">
        <v>4506078.1179999998</v>
      </c>
      <c r="G41" s="20">
        <v>4680747.4189999998</v>
      </c>
      <c r="H41" s="20">
        <v>4477414.0409999993</v>
      </c>
      <c r="I41" s="20">
        <v>4941248.2909999993</v>
      </c>
      <c r="J41" s="20">
        <v>34102947</v>
      </c>
      <c r="K41">
        <v>992</v>
      </c>
      <c r="L41">
        <v>448</v>
      </c>
      <c r="M41">
        <v>493</v>
      </c>
      <c r="N41">
        <v>480</v>
      </c>
      <c r="O41">
        <v>500</v>
      </c>
      <c r="P41">
        <v>475</v>
      </c>
      <c r="Q41">
        <v>534</v>
      </c>
      <c r="R41">
        <v>3289</v>
      </c>
      <c r="S41">
        <v>7717</v>
      </c>
      <c r="T41"/>
    </row>
    <row r="42" spans="1:20" x14ac:dyDescent="0.2">
      <c r="A42" s="27" t="s">
        <v>595</v>
      </c>
      <c r="B42" s="20">
        <v>6450568.9709999999</v>
      </c>
      <c r="C42" s="20">
        <v>13661168.898</v>
      </c>
      <c r="D42" s="20">
        <v>15529395.501</v>
      </c>
      <c r="E42" s="20">
        <v>13905594.020000001</v>
      </c>
      <c r="F42" s="20">
        <v>14237319.352999998</v>
      </c>
      <c r="G42" s="20">
        <v>16720268.73</v>
      </c>
      <c r="H42" s="20">
        <v>14674107.846999999</v>
      </c>
      <c r="I42" s="20">
        <v>17983305.237999998</v>
      </c>
      <c r="J42" s="20">
        <v>113147031</v>
      </c>
      <c r="K42">
        <v>926</v>
      </c>
      <c r="L42">
        <v>680</v>
      </c>
      <c r="M42">
        <v>489</v>
      </c>
      <c r="N42">
        <v>477</v>
      </c>
      <c r="O42">
        <v>433</v>
      </c>
      <c r="P42">
        <v>496</v>
      </c>
      <c r="Q42">
        <v>1542</v>
      </c>
      <c r="R42">
        <v>20596</v>
      </c>
      <c r="S42">
        <v>26171</v>
      </c>
      <c r="T42"/>
    </row>
    <row r="43" spans="1:20" x14ac:dyDescent="0.2">
      <c r="A43" s="27" t="s">
        <v>596</v>
      </c>
      <c r="B43" s="20">
        <v>512751.67599999998</v>
      </c>
      <c r="C43" s="20">
        <v>1111431.057</v>
      </c>
      <c r="D43" s="20">
        <v>1423201.7849999999</v>
      </c>
      <c r="E43" s="20">
        <v>1192117.2</v>
      </c>
      <c r="F43" s="20">
        <v>1222811.1669999999</v>
      </c>
      <c r="G43" s="20">
        <v>1414738.6669999999</v>
      </c>
      <c r="H43" s="20">
        <v>1196600.3700000001</v>
      </c>
      <c r="I43" s="20">
        <v>1415196.226</v>
      </c>
      <c r="J43" s="20">
        <v>9489539</v>
      </c>
      <c r="K43">
        <v>977</v>
      </c>
      <c r="L43">
        <v>489</v>
      </c>
      <c r="M43">
        <v>481</v>
      </c>
      <c r="N43">
        <v>468</v>
      </c>
      <c r="O43">
        <v>509</v>
      </c>
      <c r="P43">
        <v>507</v>
      </c>
      <c r="Q43">
        <v>454</v>
      </c>
      <c r="R43">
        <v>1923</v>
      </c>
      <c r="S43">
        <v>6271</v>
      </c>
      <c r="T43"/>
    </row>
    <row r="44" spans="1:20" x14ac:dyDescent="0.2">
      <c r="A44" s="27" t="s">
        <v>597</v>
      </c>
      <c r="B44" s="20">
        <v>2596116.0749999997</v>
      </c>
      <c r="C44" s="20">
        <v>5247222.3540000003</v>
      </c>
      <c r="D44" s="20">
        <v>5741950.6640000008</v>
      </c>
      <c r="E44" s="20">
        <v>5288237.4740000004</v>
      </c>
      <c r="F44" s="20">
        <v>5285437.3779999996</v>
      </c>
      <c r="G44" s="20">
        <v>5690455.7510000002</v>
      </c>
      <c r="H44" s="20">
        <v>5186286.8669999996</v>
      </c>
      <c r="I44" s="20">
        <v>5918405.7960000001</v>
      </c>
      <c r="J44" s="20">
        <v>40954395</v>
      </c>
      <c r="K44">
        <v>1000</v>
      </c>
      <c r="L44">
        <v>517</v>
      </c>
      <c r="M44">
        <v>518</v>
      </c>
      <c r="N44">
        <v>478</v>
      </c>
      <c r="O44">
        <v>490</v>
      </c>
      <c r="P44">
        <v>452</v>
      </c>
      <c r="Q44">
        <v>608</v>
      </c>
      <c r="R44">
        <v>5247</v>
      </c>
      <c r="S44">
        <v>9812</v>
      </c>
      <c r="T44"/>
    </row>
    <row r="45" spans="1:20" x14ac:dyDescent="0.2">
      <c r="A45" s="27" t="s">
        <v>598</v>
      </c>
      <c r="B45" s="20">
        <v>439318.68900000007</v>
      </c>
      <c r="C45" s="20">
        <v>844757.89400000009</v>
      </c>
      <c r="D45" s="20">
        <v>879515.38600000006</v>
      </c>
      <c r="E45" s="20">
        <v>809103.78099999996</v>
      </c>
      <c r="F45" s="20">
        <v>742767.43799999997</v>
      </c>
      <c r="G45" s="20">
        <v>861673.3409999999</v>
      </c>
      <c r="H45" s="20">
        <v>766242.62399999984</v>
      </c>
      <c r="I45" s="20">
        <v>912523.75400000007</v>
      </c>
      <c r="J45" s="20">
        <v>6255725</v>
      </c>
      <c r="K45">
        <v>980</v>
      </c>
      <c r="L45">
        <v>476</v>
      </c>
      <c r="M45">
        <v>473</v>
      </c>
      <c r="N45">
        <v>502</v>
      </c>
      <c r="O45">
        <v>476</v>
      </c>
      <c r="P45">
        <v>533</v>
      </c>
      <c r="Q45">
        <v>507</v>
      </c>
      <c r="R45">
        <v>1764</v>
      </c>
      <c r="S45">
        <v>6220</v>
      </c>
      <c r="T45"/>
    </row>
    <row r="46" spans="1:20" x14ac:dyDescent="0.2">
      <c r="A46" s="27" t="s">
        <v>599</v>
      </c>
      <c r="B46" s="20">
        <v>3519830.8070000005</v>
      </c>
      <c r="C46" s="20">
        <v>7217881.9049999984</v>
      </c>
      <c r="D46" s="20">
        <v>7530340.1949999984</v>
      </c>
      <c r="E46" s="20">
        <v>7318043.1640000008</v>
      </c>
      <c r="F46" s="20">
        <v>7403432.3309999993</v>
      </c>
      <c r="G46" s="20">
        <v>7839138.847000001</v>
      </c>
      <c r="H46" s="20">
        <v>6867211.6379999993</v>
      </c>
      <c r="I46" s="20">
        <v>7707579.6959999995</v>
      </c>
      <c r="J46" s="20">
        <v>55404574</v>
      </c>
      <c r="K46">
        <v>925</v>
      </c>
      <c r="L46">
        <v>593</v>
      </c>
      <c r="M46">
        <v>501</v>
      </c>
      <c r="N46">
        <v>508</v>
      </c>
      <c r="O46">
        <v>550</v>
      </c>
      <c r="P46">
        <v>462</v>
      </c>
      <c r="Q46">
        <v>1269</v>
      </c>
      <c r="R46">
        <v>11074</v>
      </c>
      <c r="S46">
        <v>16394</v>
      </c>
      <c r="T46"/>
    </row>
    <row r="47" spans="1:20" x14ac:dyDescent="0.2">
      <c r="A47" s="27" t="s">
        <v>600</v>
      </c>
      <c r="B47" s="20">
        <v>17173965.289999999</v>
      </c>
      <c r="C47" s="20">
        <v>33812121.25</v>
      </c>
      <c r="D47" s="20">
        <v>33143234.471999999</v>
      </c>
      <c r="E47" s="20">
        <v>32725046.810000002</v>
      </c>
      <c r="F47" s="20">
        <v>31157012.971999992</v>
      </c>
      <c r="G47" s="20">
        <v>29994744.033999998</v>
      </c>
      <c r="H47" s="20">
        <v>23580443.110999998</v>
      </c>
      <c r="I47" s="20">
        <v>24188419.759999998</v>
      </c>
      <c r="J47" s="20">
        <v>225769507</v>
      </c>
      <c r="K47">
        <v>985</v>
      </c>
      <c r="L47">
        <v>1443</v>
      </c>
      <c r="M47">
        <v>431</v>
      </c>
      <c r="N47">
        <v>544</v>
      </c>
      <c r="O47">
        <v>695</v>
      </c>
      <c r="P47">
        <v>525</v>
      </c>
      <c r="Q47">
        <v>2903</v>
      </c>
      <c r="R47">
        <v>22140</v>
      </c>
      <c r="S47">
        <v>30141</v>
      </c>
      <c r="T47"/>
    </row>
    <row r="48" spans="1:20" x14ac:dyDescent="0.2">
      <c r="A48" s="27" t="s">
        <v>601</v>
      </c>
      <c r="B48" s="20">
        <v>2256090.56</v>
      </c>
      <c r="C48" s="20">
        <v>4226805.8489999995</v>
      </c>
      <c r="D48" s="20">
        <v>4060320.1290000002</v>
      </c>
      <c r="E48" s="20">
        <v>3855109.7</v>
      </c>
      <c r="F48" s="20">
        <v>3103328.2660000003</v>
      </c>
      <c r="G48" s="20">
        <v>2702934.8760000002</v>
      </c>
      <c r="H48" s="20">
        <v>2215813.159</v>
      </c>
      <c r="I48" s="20">
        <v>2363238.6529999999</v>
      </c>
      <c r="J48" s="20">
        <v>24781378</v>
      </c>
      <c r="K48">
        <v>941</v>
      </c>
      <c r="L48">
        <v>500</v>
      </c>
      <c r="M48">
        <v>464</v>
      </c>
      <c r="N48">
        <v>558</v>
      </c>
      <c r="O48">
        <v>517</v>
      </c>
      <c r="P48">
        <v>483</v>
      </c>
      <c r="Q48">
        <v>494</v>
      </c>
      <c r="R48">
        <v>2470</v>
      </c>
      <c r="S48">
        <v>6913</v>
      </c>
      <c r="T48"/>
    </row>
    <row r="49" spans="1:20" x14ac:dyDescent="0.2">
      <c r="A49" s="27" t="s">
        <v>602</v>
      </c>
      <c r="B49" s="20">
        <v>258965.68299999999</v>
      </c>
      <c r="C49" s="20">
        <v>584940.87199999997</v>
      </c>
      <c r="D49" s="20">
        <v>749495.44400000013</v>
      </c>
      <c r="E49" s="20">
        <v>580945.96500000008</v>
      </c>
      <c r="F49" s="20">
        <v>635904.85600000003</v>
      </c>
      <c r="G49" s="20">
        <v>797627.50699999998</v>
      </c>
      <c r="H49" s="20">
        <v>732925.929</v>
      </c>
      <c r="I49" s="20">
        <v>781260.33</v>
      </c>
      <c r="J49" s="20">
        <v>5120562</v>
      </c>
      <c r="K49">
        <v>946</v>
      </c>
      <c r="L49">
        <v>463</v>
      </c>
      <c r="M49">
        <v>542</v>
      </c>
      <c r="N49">
        <v>458</v>
      </c>
      <c r="O49">
        <v>519</v>
      </c>
      <c r="P49">
        <v>491</v>
      </c>
      <c r="Q49">
        <v>487</v>
      </c>
      <c r="R49">
        <v>1415</v>
      </c>
      <c r="S49">
        <v>5810</v>
      </c>
      <c r="T49"/>
    </row>
    <row r="50" spans="1:20" x14ac:dyDescent="0.2">
      <c r="A50" s="27" t="s">
        <v>603</v>
      </c>
      <c r="B50" s="20">
        <v>4420058.727</v>
      </c>
      <c r="C50" s="20">
        <v>8863962.1149999984</v>
      </c>
      <c r="D50" s="20">
        <v>9641410.027999999</v>
      </c>
      <c r="E50" s="20">
        <v>9583670.7329999991</v>
      </c>
      <c r="F50" s="20">
        <v>9596931.3729999997</v>
      </c>
      <c r="G50" s="20">
        <v>10164306.544000002</v>
      </c>
      <c r="H50" s="20">
        <v>8293160.1490000002</v>
      </c>
      <c r="I50" s="20">
        <v>8692225.1669999994</v>
      </c>
      <c r="J50" s="20">
        <v>69254896</v>
      </c>
      <c r="K50">
        <v>938</v>
      </c>
      <c r="L50">
        <v>526</v>
      </c>
      <c r="M50">
        <v>537</v>
      </c>
      <c r="N50">
        <v>493</v>
      </c>
      <c r="O50">
        <v>468</v>
      </c>
      <c r="P50">
        <v>501</v>
      </c>
      <c r="Q50">
        <v>824</v>
      </c>
      <c r="R50">
        <v>10073</v>
      </c>
      <c r="S50">
        <v>14798</v>
      </c>
      <c r="T50"/>
    </row>
    <row r="51" spans="1:20" x14ac:dyDescent="0.2">
      <c r="A51" s="27" t="s">
        <v>604</v>
      </c>
      <c r="B51" s="20">
        <v>3907991.6350000002</v>
      </c>
      <c r="C51" s="20">
        <v>7754802.6850000005</v>
      </c>
      <c r="D51" s="20">
        <v>8221508.2790000001</v>
      </c>
      <c r="E51" s="20">
        <v>8578658.7070000004</v>
      </c>
      <c r="F51" s="20">
        <v>8199703.9570000004</v>
      </c>
      <c r="G51" s="20">
        <v>8617648.9020000007</v>
      </c>
      <c r="H51" s="20">
        <v>7530118.4810000006</v>
      </c>
      <c r="I51" s="20">
        <v>7796341.9180000005</v>
      </c>
      <c r="J51" s="20">
        <v>60615009</v>
      </c>
      <c r="K51">
        <v>985</v>
      </c>
      <c r="L51">
        <v>516</v>
      </c>
      <c r="M51">
        <v>417</v>
      </c>
      <c r="N51">
        <v>453</v>
      </c>
      <c r="O51">
        <v>496</v>
      </c>
      <c r="P51">
        <v>548</v>
      </c>
      <c r="Q51">
        <v>565</v>
      </c>
      <c r="R51">
        <v>5601</v>
      </c>
      <c r="S51">
        <v>9997</v>
      </c>
      <c r="T51"/>
    </row>
    <row r="52" spans="1:20" x14ac:dyDescent="0.2">
      <c r="A52" s="27" t="s">
        <v>605</v>
      </c>
      <c r="B52" s="20">
        <v>852856.7300000001</v>
      </c>
      <c r="C52" s="20">
        <v>1757486.3329999999</v>
      </c>
      <c r="D52" s="20">
        <v>1967033.7219999998</v>
      </c>
      <c r="E52" s="20">
        <v>1811531.4869999997</v>
      </c>
      <c r="F52" s="20">
        <v>1912122.4209999999</v>
      </c>
      <c r="G52" s="20">
        <v>2165226.0099999998</v>
      </c>
      <c r="H52" s="20">
        <v>2107160.4640000002</v>
      </c>
      <c r="I52" s="20">
        <v>2480875.5120000001</v>
      </c>
      <c r="J52" s="20">
        <v>15056327</v>
      </c>
      <c r="K52">
        <v>947</v>
      </c>
      <c r="L52">
        <v>485</v>
      </c>
      <c r="M52">
        <v>500</v>
      </c>
      <c r="N52">
        <v>442</v>
      </c>
      <c r="O52">
        <v>506</v>
      </c>
      <c r="P52">
        <v>451</v>
      </c>
      <c r="Q52">
        <v>512</v>
      </c>
      <c r="R52">
        <v>3246</v>
      </c>
      <c r="S52">
        <v>7534</v>
      </c>
      <c r="T52"/>
    </row>
    <row r="53" spans="1:20" x14ac:dyDescent="0.2">
      <c r="A53" s="27" t="s">
        <v>606</v>
      </c>
      <c r="B53" s="20">
        <v>3043619.727</v>
      </c>
      <c r="C53" s="20">
        <v>6417129.6059999987</v>
      </c>
      <c r="D53" s="20">
        <v>6944778.4129999997</v>
      </c>
      <c r="E53" s="20">
        <v>6279108.0949999997</v>
      </c>
      <c r="F53" s="20">
        <v>6319075.0239999993</v>
      </c>
      <c r="G53" s="20">
        <v>7326582.2490000008</v>
      </c>
      <c r="H53" s="20">
        <v>6194333.858</v>
      </c>
      <c r="I53" s="20">
        <v>6938713.3080000002</v>
      </c>
      <c r="J53" s="20">
        <v>49457398</v>
      </c>
      <c r="K53">
        <v>970</v>
      </c>
      <c r="L53">
        <v>464</v>
      </c>
      <c r="M53">
        <v>492</v>
      </c>
      <c r="N53">
        <v>530</v>
      </c>
      <c r="O53">
        <v>462</v>
      </c>
      <c r="P53">
        <v>462</v>
      </c>
      <c r="Q53">
        <v>559</v>
      </c>
      <c r="R53">
        <v>7621</v>
      </c>
      <c r="S53">
        <v>12039</v>
      </c>
      <c r="T53"/>
    </row>
    <row r="54" spans="1:20" x14ac:dyDescent="0.2">
      <c r="A54" s="27" t="s">
        <v>607</v>
      </c>
      <c r="B54" s="20">
        <v>317906.17300000001</v>
      </c>
      <c r="C54" s="20">
        <v>624597.103</v>
      </c>
      <c r="D54" s="20">
        <v>678846.04200000002</v>
      </c>
      <c r="E54" s="20">
        <v>640948.41799999983</v>
      </c>
      <c r="F54" s="20">
        <v>571578.25699999998</v>
      </c>
      <c r="G54" s="20">
        <v>662819.11100000003</v>
      </c>
      <c r="H54" s="20">
        <v>616819.36900000006</v>
      </c>
      <c r="I54" s="20">
        <v>617650.73100000003</v>
      </c>
      <c r="J54" s="20">
        <v>4730224</v>
      </c>
      <c r="K54">
        <v>872</v>
      </c>
      <c r="L54">
        <v>498</v>
      </c>
      <c r="M54">
        <v>507</v>
      </c>
      <c r="N54">
        <v>465</v>
      </c>
      <c r="O54">
        <v>483</v>
      </c>
      <c r="P54">
        <v>487</v>
      </c>
      <c r="Q54">
        <v>486</v>
      </c>
      <c r="R54">
        <v>1527</v>
      </c>
      <c r="S54">
        <v>5867</v>
      </c>
      <c r="T54"/>
    </row>
    <row r="55" spans="1:20" x14ac:dyDescent="0.2">
      <c r="A55" s="27" t="s">
        <v>506</v>
      </c>
      <c r="B55" s="20">
        <v>177303732.02899998</v>
      </c>
      <c r="C55" s="20">
        <v>360898903.79799986</v>
      </c>
      <c r="D55" s="20">
        <v>384656072.73299992</v>
      </c>
      <c r="E55" s="20">
        <v>369812794.63199985</v>
      </c>
      <c r="F55" s="20">
        <v>364034804.06099999</v>
      </c>
      <c r="G55" s="20">
        <v>387799589.66800016</v>
      </c>
      <c r="H55" s="20">
        <v>327164754.3440001</v>
      </c>
      <c r="I55" s="20">
        <v>370407922.83799994</v>
      </c>
      <c r="J55" s="20">
        <v>2741996541</v>
      </c>
      <c r="K55">
        <v>49341</v>
      </c>
      <c r="L55">
        <v>30209</v>
      </c>
      <c r="M55">
        <v>24986</v>
      </c>
      <c r="N55">
        <v>25164</v>
      </c>
      <c r="O55">
        <v>25554</v>
      </c>
      <c r="P55">
        <v>24670</v>
      </c>
      <c r="Q55">
        <v>45138</v>
      </c>
      <c r="R55">
        <v>408383</v>
      </c>
      <c r="S55">
        <v>658443</v>
      </c>
      <c r="T5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353B-73C3-DE40-9B68-7B6082BDF43C}">
  <dimension ref="A1:T464"/>
  <sheetViews>
    <sheetView topLeftCell="A96" workbookViewId="0">
      <selection activeCell="P3" sqref="P3"/>
    </sheetView>
  </sheetViews>
  <sheetFormatPr baseColWidth="10" defaultRowHeight="16" x14ac:dyDescent="0.2"/>
  <cols>
    <col min="1" max="1" width="17.5" bestFit="1" customWidth="1"/>
    <col min="2" max="2" width="7.33203125" bestFit="1" customWidth="1"/>
    <col min="3" max="3" width="27.83203125" style="20" bestFit="1" customWidth="1"/>
    <col min="4" max="4" width="23" style="52" bestFit="1" customWidth="1"/>
    <col min="5" max="5" width="28.83203125" customWidth="1"/>
    <col min="6" max="6" width="27.83203125" bestFit="1" customWidth="1"/>
    <col min="7" max="7" width="27.83203125" style="52" bestFit="1" customWidth="1"/>
    <col min="8" max="8" width="23.5" style="52" customWidth="1"/>
    <col min="9" max="9" width="27.83203125" bestFit="1" customWidth="1"/>
    <col min="10" max="10" width="34.5" style="61" bestFit="1" customWidth="1"/>
    <col min="11" max="11" width="17.83203125" bestFit="1" customWidth="1"/>
    <col min="12" max="12" width="23.6640625" customWidth="1"/>
    <col min="13" max="15" width="27.83203125" bestFit="1" customWidth="1"/>
    <col min="16" max="16" width="29.6640625" style="61" bestFit="1" customWidth="1"/>
    <col min="17" max="17" width="27.83203125" style="27" bestFit="1" customWidth="1"/>
    <col min="18" max="19" width="27.83203125" bestFit="1" customWidth="1"/>
    <col min="20" max="20" width="32.6640625" bestFit="1" customWidth="1"/>
    <col min="21" max="21" width="27.83203125" bestFit="1" customWidth="1"/>
    <col min="22" max="38" width="28.1640625" bestFit="1" customWidth="1"/>
    <col min="39" max="39" width="25.83203125" bestFit="1" customWidth="1"/>
    <col min="40" max="40" width="23" bestFit="1" customWidth="1"/>
    <col min="41" max="41" width="30.6640625" bestFit="1" customWidth="1"/>
    <col min="42" max="42" width="33" bestFit="1" customWidth="1"/>
    <col min="43" max="206" width="32.5" bestFit="1" customWidth="1"/>
    <col min="207" max="207" width="30.6640625" bestFit="1" customWidth="1"/>
    <col min="208" max="208" width="25.83203125" bestFit="1" customWidth="1"/>
    <col min="209" max="209" width="37.33203125" bestFit="1" customWidth="1"/>
    <col min="210" max="210" width="23" bestFit="1" customWidth="1"/>
    <col min="211" max="425" width="7.1640625" bestFit="1" customWidth="1"/>
    <col min="426" max="461" width="8.1640625" bestFit="1" customWidth="1"/>
    <col min="462" max="462" width="10.1640625" bestFit="1" customWidth="1"/>
  </cols>
  <sheetData>
    <row r="1" spans="1:20" x14ac:dyDescent="0.2">
      <c r="J1" t="s">
        <v>670</v>
      </c>
      <c r="P1" s="61" t="s">
        <v>671</v>
      </c>
    </row>
    <row r="2" spans="1:20" x14ac:dyDescent="0.2">
      <c r="I2" t="s">
        <v>546</v>
      </c>
      <c r="J2" s="61" t="s">
        <v>632</v>
      </c>
      <c r="K2" t="s">
        <v>517</v>
      </c>
      <c r="L2" t="s">
        <v>631</v>
      </c>
      <c r="O2" t="s">
        <v>546</v>
      </c>
      <c r="P2" s="61" t="s">
        <v>485</v>
      </c>
      <c r="Q2" s="27" t="s">
        <v>517</v>
      </c>
      <c r="R2" t="s">
        <v>631</v>
      </c>
    </row>
    <row r="3" spans="1:20" x14ac:dyDescent="0.2">
      <c r="A3" s="26" t="s">
        <v>546</v>
      </c>
      <c r="B3" s="26" t="s">
        <v>609</v>
      </c>
      <c r="C3" s="52" t="s">
        <v>626</v>
      </c>
      <c r="D3" s="52" t="s">
        <v>627</v>
      </c>
      <c r="G3"/>
      <c r="H3"/>
      <c r="I3" s="67" t="s">
        <v>557</v>
      </c>
      <c r="J3" s="66">
        <v>0.53101384901406001</v>
      </c>
      <c r="K3" s="67" t="s">
        <v>638</v>
      </c>
      <c r="L3" s="83" t="s">
        <v>633</v>
      </c>
      <c r="M3" s="83"/>
      <c r="N3" s="83"/>
      <c r="O3" s="67" t="s">
        <v>557</v>
      </c>
      <c r="P3" s="66">
        <v>0.792935100118484</v>
      </c>
      <c r="Q3" s="72" t="s">
        <v>521</v>
      </c>
      <c r="R3" s="84" t="s">
        <v>654</v>
      </c>
      <c r="S3" s="84"/>
      <c r="T3" s="84"/>
    </row>
    <row r="4" spans="1:20" x14ac:dyDescent="0.2">
      <c r="A4" t="s">
        <v>557</v>
      </c>
      <c r="B4">
        <v>2009</v>
      </c>
      <c r="C4" s="52">
        <v>8.9569388998474891E-4</v>
      </c>
      <c r="D4" s="52">
        <v>2.6848766338035464E-4</v>
      </c>
      <c r="E4">
        <f>CORREL(B4:B12,C4:C12)</f>
        <v>0.53101384901406001</v>
      </c>
      <c r="F4">
        <f>CORREL(B4:B12,D4:D12)</f>
        <v>0.792935100118484</v>
      </c>
      <c r="G4">
        <f>CORREL(C4:C12,D4:D12)</f>
        <v>0.90250139959981079</v>
      </c>
      <c r="H4"/>
      <c r="I4" s="71" t="s">
        <v>558</v>
      </c>
      <c r="J4" s="70">
        <v>-0.58961820477467464</v>
      </c>
      <c r="K4" s="71" t="s">
        <v>521</v>
      </c>
      <c r="L4" s="85" t="s">
        <v>642</v>
      </c>
      <c r="M4" s="85"/>
      <c r="N4" s="85"/>
      <c r="O4" t="s">
        <v>558</v>
      </c>
      <c r="P4" s="61">
        <v>-0.15131569600360187</v>
      </c>
      <c r="Q4" s="27" t="s">
        <v>520</v>
      </c>
    </row>
    <row r="5" spans="1:20" x14ac:dyDescent="0.2">
      <c r="B5">
        <v>2010</v>
      </c>
      <c r="C5" s="52">
        <v>9.3687494679411238E-4</v>
      </c>
      <c r="D5" s="52">
        <v>2.7585018989748777E-4</v>
      </c>
      <c r="E5" t="s">
        <v>521</v>
      </c>
      <c r="F5" t="s">
        <v>521</v>
      </c>
      <c r="G5" t="s">
        <v>521</v>
      </c>
      <c r="H5"/>
      <c r="I5" s="71" t="s">
        <v>559</v>
      </c>
      <c r="J5" s="69">
        <v>-0.52433814452640048</v>
      </c>
      <c r="K5" s="74" t="s">
        <v>521</v>
      </c>
      <c r="L5" s="86" t="s">
        <v>643</v>
      </c>
      <c r="M5" s="86"/>
      <c r="N5" s="86"/>
      <c r="O5" t="s">
        <v>559</v>
      </c>
      <c r="P5" s="64">
        <v>-0.47266521687902885</v>
      </c>
      <c r="Q5" s="65" t="s">
        <v>522</v>
      </c>
    </row>
    <row r="6" spans="1:20" x14ac:dyDescent="0.2">
      <c r="B6">
        <v>2011</v>
      </c>
      <c r="C6" s="52">
        <v>9.168424509614616E-4</v>
      </c>
      <c r="D6" s="52">
        <v>2.6818986657183708E-4</v>
      </c>
      <c r="E6" t="s">
        <v>628</v>
      </c>
      <c r="F6" t="s">
        <v>629</v>
      </c>
      <c r="G6" t="s">
        <v>630</v>
      </c>
      <c r="H6"/>
      <c r="I6" t="s">
        <v>560</v>
      </c>
      <c r="J6" s="64">
        <v>-3.539870501521334E-2</v>
      </c>
      <c r="K6" s="65" t="s">
        <v>623</v>
      </c>
      <c r="L6" s="64"/>
      <c r="M6" s="64"/>
      <c r="N6" s="64"/>
      <c r="O6" t="s">
        <v>560</v>
      </c>
      <c r="P6" s="64">
        <v>0.43305739078295219</v>
      </c>
      <c r="Q6" s="65" t="s">
        <v>522</v>
      </c>
    </row>
    <row r="7" spans="1:20" x14ac:dyDescent="0.2">
      <c r="B7">
        <v>2012</v>
      </c>
      <c r="C7" s="52">
        <v>8.8451898309270896E-4</v>
      </c>
      <c r="D7" s="52">
        <v>2.5910471008582447E-4</v>
      </c>
      <c r="E7" t="s">
        <v>625</v>
      </c>
      <c r="F7" t="s">
        <v>625</v>
      </c>
      <c r="G7"/>
      <c r="H7"/>
      <c r="I7" s="71" t="s">
        <v>561</v>
      </c>
      <c r="J7" s="70">
        <v>-0.67162871975216942</v>
      </c>
      <c r="K7" s="71" t="s">
        <v>521</v>
      </c>
      <c r="L7" s="86" t="s">
        <v>652</v>
      </c>
      <c r="M7" s="86"/>
      <c r="N7" s="86"/>
      <c r="O7" t="s">
        <v>561</v>
      </c>
      <c r="P7" s="61">
        <v>-0.46885013989522434</v>
      </c>
      <c r="Q7" s="27" t="s">
        <v>522</v>
      </c>
    </row>
    <row r="8" spans="1:20" x14ac:dyDescent="0.2">
      <c r="B8">
        <v>2013</v>
      </c>
      <c r="C8" s="52">
        <v>9.4645150464186135E-4</v>
      </c>
      <c r="D8" s="52">
        <v>2.8939733435770802E-4</v>
      </c>
      <c r="G8"/>
      <c r="H8"/>
      <c r="I8" s="71" t="s">
        <v>562</v>
      </c>
      <c r="J8" s="70">
        <v>-0.77957260951943563</v>
      </c>
      <c r="K8" s="71" t="s">
        <v>521</v>
      </c>
      <c r="L8" s="86" t="s">
        <v>653</v>
      </c>
      <c r="M8" s="86"/>
      <c r="N8" s="86"/>
      <c r="O8" s="71" t="s">
        <v>562</v>
      </c>
      <c r="P8" s="70">
        <v>-0.67352831972141503</v>
      </c>
      <c r="Q8" s="73" t="s">
        <v>521</v>
      </c>
      <c r="R8" s="88" t="s">
        <v>665</v>
      </c>
      <c r="S8" s="88"/>
      <c r="T8" s="88"/>
    </row>
    <row r="9" spans="1:20" x14ac:dyDescent="0.2">
      <c r="B9">
        <v>2014</v>
      </c>
      <c r="C9" s="52">
        <v>9.7665744087589127E-4</v>
      </c>
      <c r="D9" s="52">
        <v>2.9742793642943975E-4</v>
      </c>
      <c r="G9"/>
      <c r="H9"/>
      <c r="I9" t="s">
        <v>563</v>
      </c>
      <c r="J9" s="61">
        <v>-0.31835708890659531</v>
      </c>
      <c r="K9" t="s">
        <v>522</v>
      </c>
      <c r="O9" t="s">
        <v>563</v>
      </c>
      <c r="P9" s="61">
        <v>-0.14060673678082539</v>
      </c>
      <c r="Q9" s="27" t="s">
        <v>520</v>
      </c>
    </row>
    <row r="10" spans="1:20" x14ac:dyDescent="0.2">
      <c r="B10">
        <v>2015</v>
      </c>
      <c r="C10" s="52">
        <v>1.0879424704943821E-3</v>
      </c>
      <c r="D10" s="52">
        <v>3.2609877993998692E-4</v>
      </c>
      <c r="G10"/>
      <c r="H10"/>
      <c r="I10" t="s">
        <v>564</v>
      </c>
      <c r="J10" s="61">
        <v>-0.42128496795025</v>
      </c>
      <c r="K10" t="s">
        <v>522</v>
      </c>
      <c r="O10" t="s">
        <v>564</v>
      </c>
      <c r="P10" s="61">
        <v>-0.41222075447547929</v>
      </c>
      <c r="Q10" s="27" t="s">
        <v>522</v>
      </c>
    </row>
    <row r="11" spans="1:20" x14ac:dyDescent="0.2">
      <c r="B11">
        <v>2016</v>
      </c>
      <c r="C11" s="52">
        <v>8.6503830118497111E-4</v>
      </c>
      <c r="D11" s="52">
        <v>2.8767040674878734E-4</v>
      </c>
      <c r="G11"/>
      <c r="H11"/>
      <c r="I11" s="71" t="s">
        <v>565</v>
      </c>
      <c r="J11" s="70">
        <v>-0.50991870772898207</v>
      </c>
      <c r="K11" s="71" t="s">
        <v>521</v>
      </c>
      <c r="L11" s="86" t="s">
        <v>644</v>
      </c>
      <c r="M11" s="86"/>
      <c r="N11" s="86"/>
      <c r="O11" s="71" t="s">
        <v>565</v>
      </c>
      <c r="P11" s="70">
        <v>-0.79250236837021604</v>
      </c>
      <c r="Q11" s="73" t="s">
        <v>521</v>
      </c>
      <c r="R11" s="88" t="s">
        <v>666</v>
      </c>
      <c r="S11" s="88"/>
      <c r="T11" s="88"/>
    </row>
    <row r="12" spans="1:20" x14ac:dyDescent="0.2">
      <c r="B12">
        <v>2017</v>
      </c>
      <c r="C12" s="52">
        <v>1.070893985513798E-3</v>
      </c>
      <c r="D12" s="52">
        <v>3.3201745562722778E-4</v>
      </c>
      <c r="G12"/>
      <c r="H12"/>
      <c r="I12" s="67" t="s">
        <v>566</v>
      </c>
      <c r="J12" s="68">
        <v>0.68608297972974963</v>
      </c>
      <c r="K12" s="66" t="s">
        <v>521</v>
      </c>
      <c r="L12" s="84" t="s">
        <v>634</v>
      </c>
      <c r="M12" s="84"/>
      <c r="N12" s="84"/>
      <c r="O12" s="67" t="s">
        <v>566</v>
      </c>
      <c r="P12" s="66">
        <v>0.80810735884997453</v>
      </c>
      <c r="Q12" s="72" t="s">
        <v>521</v>
      </c>
      <c r="R12" s="84" t="s">
        <v>655</v>
      </c>
      <c r="S12" s="84"/>
      <c r="T12" s="84"/>
    </row>
    <row r="13" spans="1:20" x14ac:dyDescent="0.2">
      <c r="A13" t="s">
        <v>558</v>
      </c>
      <c r="B13">
        <v>2009</v>
      </c>
      <c r="C13" s="52">
        <v>2.6022879836409773E-3</v>
      </c>
      <c r="D13" s="52">
        <v>9.6173269979008761E-4</v>
      </c>
      <c r="E13">
        <f>CORREL(B13:B21,C13:C21)</f>
        <v>-0.58961820477467464</v>
      </c>
      <c r="F13">
        <f>CORREL(B13:B21,D13:D21)</f>
        <v>-0.15131569600360187</v>
      </c>
      <c r="G13">
        <f>CORREL(C13:C21,D13:D21)</f>
        <v>0.30886414263062845</v>
      </c>
      <c r="H13"/>
      <c r="I13" s="71" t="s">
        <v>567</v>
      </c>
      <c r="J13" s="69">
        <v>-0.94194811124924827</v>
      </c>
      <c r="K13" s="70" t="s">
        <v>521</v>
      </c>
      <c r="L13" s="85" t="s">
        <v>639</v>
      </c>
      <c r="M13" s="85"/>
      <c r="N13" s="85"/>
      <c r="O13" t="s">
        <v>567</v>
      </c>
      <c r="P13" s="61">
        <v>-0.45050393404542921</v>
      </c>
      <c r="Q13" s="27" t="s">
        <v>522</v>
      </c>
    </row>
    <row r="14" spans="1:20" x14ac:dyDescent="0.2">
      <c r="B14">
        <v>2010</v>
      </c>
      <c r="C14" s="52">
        <v>2.417859348829978E-3</v>
      </c>
      <c r="D14" s="52">
        <v>9.4349419217018495E-4</v>
      </c>
      <c r="E14" t="s">
        <v>521</v>
      </c>
      <c r="F14" t="s">
        <v>520</v>
      </c>
      <c r="G14" t="s">
        <v>522</v>
      </c>
      <c r="H14"/>
      <c r="I14" s="67" t="s">
        <v>568</v>
      </c>
      <c r="J14" s="66">
        <v>0.87791094216213617</v>
      </c>
      <c r="K14" s="67" t="s">
        <v>521</v>
      </c>
      <c r="L14" s="84" t="s">
        <v>635</v>
      </c>
      <c r="M14" s="84"/>
      <c r="N14" s="84"/>
      <c r="O14" s="67" t="s">
        <v>568</v>
      </c>
      <c r="P14" s="66">
        <v>0.88176075087825645</v>
      </c>
      <c r="Q14" s="72" t="s">
        <v>521</v>
      </c>
      <c r="R14" s="87" t="s">
        <v>656</v>
      </c>
      <c r="S14" s="87"/>
      <c r="T14" s="87"/>
    </row>
    <row r="15" spans="1:20" x14ac:dyDescent="0.2">
      <c r="B15">
        <v>2011</v>
      </c>
      <c r="C15" s="52">
        <v>2.9946773802115071E-3</v>
      </c>
      <c r="D15" s="52">
        <v>9.4651442307692308E-4</v>
      </c>
      <c r="E15" t="s">
        <v>628</v>
      </c>
      <c r="F15" t="s">
        <v>629</v>
      </c>
      <c r="G15" t="s">
        <v>630</v>
      </c>
      <c r="H15"/>
      <c r="I15" t="s">
        <v>569</v>
      </c>
      <c r="J15" s="61">
        <v>5.0826011632422965E-2</v>
      </c>
      <c r="K15" t="s">
        <v>623</v>
      </c>
      <c r="O15" t="s">
        <v>569</v>
      </c>
      <c r="P15" s="61">
        <v>-7.7269486792290315E-2</v>
      </c>
      <c r="Q15" s="27" t="s">
        <v>623</v>
      </c>
    </row>
    <row r="16" spans="1:20" x14ac:dyDescent="0.2">
      <c r="B16">
        <v>2012</v>
      </c>
      <c r="C16" s="52">
        <v>2.7079154265435249E-3</v>
      </c>
      <c r="D16" s="52">
        <v>9.7763766642401206E-4</v>
      </c>
      <c r="E16" t="s">
        <v>624</v>
      </c>
      <c r="F16" t="s">
        <v>624</v>
      </c>
      <c r="G16"/>
      <c r="H16"/>
      <c r="I16" t="s">
        <v>570</v>
      </c>
      <c r="J16" s="61">
        <v>-0.35671648128039457</v>
      </c>
      <c r="K16" t="s">
        <v>522</v>
      </c>
      <c r="O16" t="s">
        <v>570</v>
      </c>
      <c r="P16" s="61">
        <v>0.31212098117011849</v>
      </c>
      <c r="Q16" s="27" t="s">
        <v>522</v>
      </c>
    </row>
    <row r="17" spans="1:20" x14ac:dyDescent="0.2">
      <c r="B17">
        <v>2013</v>
      </c>
      <c r="C17" s="52">
        <v>2.4799470106966724E-3</v>
      </c>
      <c r="D17" s="52">
        <v>8.9279373421124715E-4</v>
      </c>
      <c r="G17"/>
      <c r="H17"/>
      <c r="I17" s="71" t="s">
        <v>571</v>
      </c>
      <c r="J17" s="70">
        <v>-0.69524949108999667</v>
      </c>
      <c r="K17" s="71" t="s">
        <v>521</v>
      </c>
      <c r="L17" s="86" t="s">
        <v>645</v>
      </c>
      <c r="M17" s="86"/>
      <c r="N17" s="86"/>
      <c r="O17" t="s">
        <v>571</v>
      </c>
      <c r="P17" s="61">
        <v>-0.20701824804236468</v>
      </c>
      <c r="Q17" s="27" t="s">
        <v>520</v>
      </c>
    </row>
    <row r="18" spans="1:20" x14ac:dyDescent="0.2">
      <c r="B18">
        <v>2014</v>
      </c>
      <c r="C18" s="52">
        <v>2.6498616558035121E-3</v>
      </c>
      <c r="D18" s="52">
        <v>1.0439511398990158E-3</v>
      </c>
      <c r="G18"/>
      <c r="H18"/>
      <c r="I18" t="s">
        <v>572</v>
      </c>
      <c r="J18" s="61">
        <v>-0.33418279713131704</v>
      </c>
      <c r="K18" t="s">
        <v>522</v>
      </c>
      <c r="O18" t="s">
        <v>572</v>
      </c>
      <c r="P18" s="61">
        <v>-0.21503232677853473</v>
      </c>
      <c r="Q18" s="27" t="s">
        <v>520</v>
      </c>
    </row>
    <row r="19" spans="1:20" x14ac:dyDescent="0.2">
      <c r="B19">
        <v>2015</v>
      </c>
      <c r="C19" s="52">
        <v>2.4867721297060978E-3</v>
      </c>
      <c r="D19" s="52">
        <v>9.3047321839367686E-4</v>
      </c>
      <c r="G19"/>
      <c r="H19"/>
      <c r="I19" t="s">
        <v>573</v>
      </c>
      <c r="J19" s="61">
        <v>-0.26264060996285982</v>
      </c>
      <c r="K19" t="s">
        <v>520</v>
      </c>
      <c r="O19" t="s">
        <v>573</v>
      </c>
      <c r="P19" s="61">
        <v>-0.12904098282962409</v>
      </c>
      <c r="Q19" s="27" t="s">
        <v>520</v>
      </c>
    </row>
    <row r="20" spans="1:20" x14ac:dyDescent="0.2">
      <c r="B20">
        <v>2016</v>
      </c>
      <c r="C20" s="52">
        <v>2.0910294374297707E-3</v>
      </c>
      <c r="D20" s="52">
        <v>9.5594917608326612E-4</v>
      </c>
      <c r="G20"/>
      <c r="H20"/>
      <c r="I20" s="71" t="s">
        <v>574</v>
      </c>
      <c r="J20" s="70">
        <v>-0.59000684601583775</v>
      </c>
      <c r="K20" s="71" t="s">
        <v>521</v>
      </c>
      <c r="L20" s="86" t="s">
        <v>646</v>
      </c>
      <c r="M20" s="86"/>
      <c r="N20" s="86"/>
      <c r="O20" t="s">
        <v>574</v>
      </c>
      <c r="P20" s="61">
        <v>0.39974183320127671</v>
      </c>
      <c r="Q20" s="27" t="s">
        <v>522</v>
      </c>
    </row>
    <row r="21" spans="1:20" x14ac:dyDescent="0.2">
      <c r="B21">
        <v>2017</v>
      </c>
      <c r="C21" s="52">
        <v>2.2762436309731143E-3</v>
      </c>
      <c r="D21" s="52">
        <v>9.0764269562711229E-4</v>
      </c>
      <c r="G21"/>
      <c r="H21"/>
      <c r="I21" s="71" t="s">
        <v>575</v>
      </c>
      <c r="J21" s="70">
        <v>-0.84465833306718219</v>
      </c>
      <c r="K21" s="71" t="s">
        <v>521</v>
      </c>
      <c r="L21" s="85" t="s">
        <v>640</v>
      </c>
      <c r="M21" s="85"/>
      <c r="N21" s="85"/>
      <c r="O21" t="s">
        <v>575</v>
      </c>
      <c r="P21" s="61">
        <v>-0.41700539821839722</v>
      </c>
      <c r="Q21" s="27" t="s">
        <v>522</v>
      </c>
    </row>
    <row r="22" spans="1:20" x14ac:dyDescent="0.2">
      <c r="A22" t="s">
        <v>559</v>
      </c>
      <c r="B22">
        <v>2009</v>
      </c>
      <c r="C22" s="52">
        <v>6.7170146241130816E-4</v>
      </c>
      <c r="D22" s="52">
        <v>2.1202033561190634E-4</v>
      </c>
      <c r="E22">
        <f>CORREL(B22:B30,C22:C30)</f>
        <v>-0.52433814452640048</v>
      </c>
      <c r="F22">
        <f>CORREL(B22:B30,D22:D30)</f>
        <v>-0.47266521687902885</v>
      </c>
      <c r="G22">
        <f>CORREL(C22:C30,D22:D30)</f>
        <v>0.9841063695702793</v>
      </c>
      <c r="H22"/>
      <c r="I22" t="s">
        <v>576</v>
      </c>
      <c r="J22" s="61">
        <v>-0.21667256541271063</v>
      </c>
      <c r="K22" t="s">
        <v>520</v>
      </c>
      <c r="O22" t="s">
        <v>576</v>
      </c>
      <c r="P22" s="61">
        <v>0.48940353802573244</v>
      </c>
      <c r="Q22" s="27" t="s">
        <v>522</v>
      </c>
    </row>
    <row r="23" spans="1:20" x14ac:dyDescent="0.2">
      <c r="B23">
        <v>2010</v>
      </c>
      <c r="C23" s="52">
        <v>5.5100478880116665E-4</v>
      </c>
      <c r="D23" s="52">
        <v>1.8313329542602184E-4</v>
      </c>
      <c r="E23" t="s">
        <v>521</v>
      </c>
      <c r="F23" t="s">
        <v>522</v>
      </c>
      <c r="G23" t="s">
        <v>521</v>
      </c>
      <c r="H23"/>
      <c r="I23" t="s">
        <v>577</v>
      </c>
      <c r="J23" s="61">
        <v>-8.338903900252545E-2</v>
      </c>
      <c r="K23" t="s">
        <v>623</v>
      </c>
      <c r="O23" t="s">
        <v>577</v>
      </c>
      <c r="P23" s="61">
        <v>0.19491381723978801</v>
      </c>
      <c r="Q23" s="27" t="s">
        <v>520</v>
      </c>
    </row>
    <row r="24" spans="1:20" x14ac:dyDescent="0.2">
      <c r="B24">
        <v>2011</v>
      </c>
      <c r="C24" s="52">
        <v>5.0054009156033955E-4</v>
      </c>
      <c r="D24" s="52">
        <v>1.7066168956670626E-4</v>
      </c>
      <c r="E24" t="s">
        <v>628</v>
      </c>
      <c r="F24" t="s">
        <v>629</v>
      </c>
      <c r="G24" t="s">
        <v>630</v>
      </c>
      <c r="H24"/>
      <c r="I24" t="s">
        <v>578</v>
      </c>
      <c r="J24" s="61">
        <v>-0.21973072309911371</v>
      </c>
      <c r="K24" t="s">
        <v>520</v>
      </c>
      <c r="O24" t="s">
        <v>578</v>
      </c>
      <c r="P24" s="61">
        <v>4.9092159083056058E-2</v>
      </c>
      <c r="Q24" s="27" t="s">
        <v>623</v>
      </c>
    </row>
    <row r="25" spans="1:20" x14ac:dyDescent="0.2">
      <c r="B25">
        <v>2012</v>
      </c>
      <c r="C25" s="52">
        <v>5.0304602455184238E-4</v>
      </c>
      <c r="D25" s="52">
        <v>1.6955288732032971E-4</v>
      </c>
      <c r="E25" t="s">
        <v>624</v>
      </c>
      <c r="F25" t="s">
        <v>624</v>
      </c>
      <c r="G25"/>
      <c r="H25"/>
      <c r="I25" t="s">
        <v>579</v>
      </c>
      <c r="J25" s="61">
        <v>0.22405766054460075</v>
      </c>
      <c r="K25" t="s">
        <v>520</v>
      </c>
      <c r="O25" s="67" t="s">
        <v>579</v>
      </c>
      <c r="P25" s="66">
        <v>0.65522832664432984</v>
      </c>
      <c r="Q25" s="72" t="s">
        <v>521</v>
      </c>
      <c r="R25" s="87" t="s">
        <v>657</v>
      </c>
      <c r="S25" s="87"/>
      <c r="T25" s="87"/>
    </row>
    <row r="26" spans="1:20" x14ac:dyDescent="0.2">
      <c r="B26">
        <v>2013</v>
      </c>
      <c r="C26" s="52">
        <v>5.5224595332852879E-4</v>
      </c>
      <c r="D26" s="52">
        <v>1.8466938153837784E-4</v>
      </c>
      <c r="G26"/>
      <c r="H26"/>
      <c r="I26" t="s">
        <v>580</v>
      </c>
      <c r="J26" s="61">
        <v>-0.19602553121876054</v>
      </c>
      <c r="K26" t="s">
        <v>520</v>
      </c>
      <c r="O26" t="s">
        <v>580</v>
      </c>
      <c r="P26" s="61">
        <v>-4.3968236859118125E-2</v>
      </c>
      <c r="Q26" s="27" t="s">
        <v>623</v>
      </c>
    </row>
    <row r="27" spans="1:20" x14ac:dyDescent="0.2">
      <c r="B27">
        <v>2014</v>
      </c>
      <c r="C27" s="52">
        <v>4.8341342195614676E-4</v>
      </c>
      <c r="D27" s="52">
        <v>1.6936929480296833E-4</v>
      </c>
      <c r="G27"/>
      <c r="H27"/>
      <c r="I27" s="67" t="s">
        <v>581</v>
      </c>
      <c r="J27" s="66">
        <v>0.9158587834026104</v>
      </c>
      <c r="K27" s="67" t="s">
        <v>521</v>
      </c>
      <c r="L27" s="84" t="s">
        <v>636</v>
      </c>
      <c r="M27" s="84"/>
      <c r="N27" s="84"/>
      <c r="O27" s="67" t="s">
        <v>581</v>
      </c>
      <c r="P27" s="66">
        <v>0.94140862850587015</v>
      </c>
      <c r="Q27" s="72" t="s">
        <v>521</v>
      </c>
      <c r="R27" s="87" t="s">
        <v>658</v>
      </c>
      <c r="S27" s="87"/>
      <c r="T27" s="87"/>
    </row>
    <row r="28" spans="1:20" x14ac:dyDescent="0.2">
      <c r="B28">
        <v>2015</v>
      </c>
      <c r="C28" s="52">
        <v>5.1239392365221785E-4</v>
      </c>
      <c r="D28" s="52">
        <v>1.7569327939478111E-4</v>
      </c>
      <c r="G28"/>
      <c r="H28"/>
      <c r="I28" t="s">
        <v>582</v>
      </c>
      <c r="J28" s="61">
        <v>-4.3737101987755933E-2</v>
      </c>
      <c r="K28" t="s">
        <v>623</v>
      </c>
      <c r="O28" t="s">
        <v>582</v>
      </c>
      <c r="P28" s="61">
        <v>0.2348699107529264</v>
      </c>
      <c r="Q28" s="27" t="s">
        <v>520</v>
      </c>
    </row>
    <row r="29" spans="1:20" x14ac:dyDescent="0.2">
      <c r="B29">
        <v>2016</v>
      </c>
      <c r="C29" s="52">
        <v>5.3860249474870945E-4</v>
      </c>
      <c r="D29" s="52">
        <v>1.8529643588605037E-4</v>
      </c>
      <c r="G29"/>
      <c r="H29"/>
      <c r="I29" t="s">
        <v>583</v>
      </c>
      <c r="J29" s="61">
        <v>-0.23768171006819472</v>
      </c>
      <c r="K29" t="s">
        <v>520</v>
      </c>
      <c r="O29" t="s">
        <v>583</v>
      </c>
      <c r="P29" s="61">
        <v>0.41289159331786734</v>
      </c>
      <c r="Q29" s="27" t="s">
        <v>522</v>
      </c>
    </row>
    <row r="30" spans="1:20" x14ac:dyDescent="0.2">
      <c r="B30">
        <v>2017</v>
      </c>
      <c r="C30" s="52">
        <v>5.2000680210917915E-4</v>
      </c>
      <c r="D30" s="52">
        <v>1.729354276021257E-4</v>
      </c>
      <c r="G30"/>
      <c r="H30"/>
      <c r="I30" s="67" t="s">
        <v>584</v>
      </c>
      <c r="J30" s="66">
        <v>0.64903104531198097</v>
      </c>
      <c r="K30" s="67" t="s">
        <v>521</v>
      </c>
      <c r="L30" s="84" t="s">
        <v>637</v>
      </c>
      <c r="M30" s="84"/>
      <c r="N30" s="84"/>
      <c r="O30" s="67" t="s">
        <v>584</v>
      </c>
      <c r="P30" s="66">
        <v>0.68366771741266186</v>
      </c>
      <c r="Q30" s="72" t="s">
        <v>521</v>
      </c>
      <c r="R30" s="87" t="s">
        <v>659</v>
      </c>
      <c r="S30" s="87"/>
      <c r="T30" s="87"/>
    </row>
    <row r="31" spans="1:20" x14ac:dyDescent="0.2">
      <c r="A31" t="s">
        <v>560</v>
      </c>
      <c r="B31">
        <v>2009</v>
      </c>
      <c r="C31" s="52">
        <v>1.0648770722624847E-3</v>
      </c>
      <c r="D31" s="52">
        <v>3.5586649439439802E-4</v>
      </c>
      <c r="E31">
        <f>CORREL(B31:B39,C31:C39)</f>
        <v>-3.539870501521334E-2</v>
      </c>
      <c r="F31">
        <f>CORREL(B31:B39,D31:D39)</f>
        <v>0.43305739078295219</v>
      </c>
      <c r="G31">
        <f>CORREL(C31:C39,D31:D39)</f>
        <v>0.71656223126027052</v>
      </c>
      <c r="H31"/>
      <c r="I31" t="s">
        <v>585</v>
      </c>
      <c r="J31" s="61">
        <v>0.19428771637776215</v>
      </c>
      <c r="K31" t="s">
        <v>520</v>
      </c>
      <c r="O31" s="67" t="s">
        <v>585</v>
      </c>
      <c r="P31" s="66">
        <v>0.5100896855245981</v>
      </c>
      <c r="Q31" s="72" t="s">
        <v>521</v>
      </c>
      <c r="R31" s="87" t="s">
        <v>660</v>
      </c>
      <c r="S31" s="87"/>
      <c r="T31" s="87"/>
    </row>
    <row r="32" spans="1:20" x14ac:dyDescent="0.2">
      <c r="B32">
        <v>2010</v>
      </c>
      <c r="C32" s="52">
        <v>1.0529476220762406E-3</v>
      </c>
      <c r="D32" s="52">
        <v>3.469844281528219E-4</v>
      </c>
      <c r="E32" t="s">
        <v>623</v>
      </c>
      <c r="F32" t="s">
        <v>522</v>
      </c>
      <c r="G32" t="s">
        <v>521</v>
      </c>
      <c r="H32"/>
      <c r="I32" s="71" t="s">
        <v>586</v>
      </c>
      <c r="J32" s="70">
        <v>-0.57936453749838179</v>
      </c>
      <c r="K32" s="71" t="s">
        <v>521</v>
      </c>
      <c r="L32" s="86" t="s">
        <v>647</v>
      </c>
      <c r="M32" s="86"/>
      <c r="N32" s="86"/>
      <c r="O32" t="s">
        <v>586</v>
      </c>
      <c r="P32" s="61">
        <v>-0.39286356685712959</v>
      </c>
      <c r="Q32" s="27" t="s">
        <v>522</v>
      </c>
    </row>
    <row r="33" spans="1:20" x14ac:dyDescent="0.2">
      <c r="B33">
        <v>2011</v>
      </c>
      <c r="C33" s="52">
        <v>1.2388473003855682E-3</v>
      </c>
      <c r="D33" s="52">
        <v>3.9250992059984004E-4</v>
      </c>
      <c r="E33" t="s">
        <v>628</v>
      </c>
      <c r="F33" t="s">
        <v>629</v>
      </c>
      <c r="G33" t="s">
        <v>630</v>
      </c>
      <c r="H33"/>
      <c r="I33" t="s">
        <v>587</v>
      </c>
      <c r="J33" s="61">
        <v>7.0070127990581876E-2</v>
      </c>
      <c r="K33" t="s">
        <v>623</v>
      </c>
      <c r="O33" t="s">
        <v>587</v>
      </c>
      <c r="P33" s="61">
        <v>0.48298560343052793</v>
      </c>
      <c r="Q33" s="27" t="s">
        <v>522</v>
      </c>
    </row>
    <row r="34" spans="1:20" x14ac:dyDescent="0.2">
      <c r="B34">
        <v>2012</v>
      </c>
      <c r="C34" s="52">
        <v>1.1834613741184535E-3</v>
      </c>
      <c r="D34" s="52">
        <v>3.783437467095694E-4</v>
      </c>
      <c r="E34" t="s">
        <v>624</v>
      </c>
      <c r="F34" t="s">
        <v>625</v>
      </c>
      <c r="G34"/>
      <c r="H34"/>
      <c r="I34" s="71" t="s">
        <v>588</v>
      </c>
      <c r="J34" s="70">
        <v>-0.66555359008014014</v>
      </c>
      <c r="K34" s="71" t="s">
        <v>521</v>
      </c>
      <c r="L34" s="86" t="s">
        <v>651</v>
      </c>
      <c r="M34" s="86"/>
      <c r="N34" s="86"/>
      <c r="O34" t="s">
        <v>588</v>
      </c>
      <c r="P34" s="61">
        <v>-0.64581734829541748</v>
      </c>
      <c r="Q34" s="27" t="s">
        <v>521</v>
      </c>
    </row>
    <row r="35" spans="1:20" x14ac:dyDescent="0.2">
      <c r="B35">
        <v>2013</v>
      </c>
      <c r="C35" s="52">
        <v>1.2471915174199484E-3</v>
      </c>
      <c r="D35" s="52">
        <v>3.9888426170504892E-4</v>
      </c>
      <c r="G35"/>
      <c r="H35"/>
      <c r="I35" s="71" t="s">
        <v>589</v>
      </c>
      <c r="J35" s="70">
        <v>-0.56248465448187668</v>
      </c>
      <c r="K35" s="71" t="s">
        <v>521</v>
      </c>
      <c r="L35" s="86" t="s">
        <v>648</v>
      </c>
      <c r="M35" s="86"/>
      <c r="N35" s="86"/>
      <c r="O35" t="s">
        <v>589</v>
      </c>
      <c r="P35" s="61">
        <v>-0.18028383121690211</v>
      </c>
      <c r="Q35" s="27" t="s">
        <v>520</v>
      </c>
    </row>
    <row r="36" spans="1:20" x14ac:dyDescent="0.2">
      <c r="B36">
        <v>2014</v>
      </c>
      <c r="C36" s="52">
        <v>1.1442083978013102E-3</v>
      </c>
      <c r="D36" s="52">
        <v>4.0953137252117415E-4</v>
      </c>
      <c r="G36"/>
      <c r="H36"/>
      <c r="I36" t="s">
        <v>590</v>
      </c>
      <c r="J36" s="61">
        <v>0.18865108217299376</v>
      </c>
      <c r="K36" t="s">
        <v>520</v>
      </c>
      <c r="O36" s="67" t="s">
        <v>590</v>
      </c>
      <c r="P36" s="66">
        <v>0.67291868332667182</v>
      </c>
      <c r="Q36" s="72" t="s">
        <v>521</v>
      </c>
      <c r="R36" s="87" t="s">
        <v>661</v>
      </c>
      <c r="S36" s="87"/>
      <c r="T36" s="87"/>
    </row>
    <row r="37" spans="1:20" x14ac:dyDescent="0.2">
      <c r="B37">
        <v>2015</v>
      </c>
      <c r="C37" s="52">
        <v>1.0791120766846605E-3</v>
      </c>
      <c r="D37" s="52">
        <v>3.6773822005206765E-4</v>
      </c>
      <c r="G37"/>
      <c r="H37"/>
      <c r="I37" t="s">
        <v>591</v>
      </c>
      <c r="J37" s="61">
        <v>-0.48808517005739238</v>
      </c>
      <c r="K37" t="s">
        <v>522</v>
      </c>
      <c r="O37" t="s">
        <v>591</v>
      </c>
      <c r="P37" s="61">
        <v>-0.37689360568712266</v>
      </c>
      <c r="Q37" s="27" t="s">
        <v>522</v>
      </c>
    </row>
    <row r="38" spans="1:20" x14ac:dyDescent="0.2">
      <c r="B38">
        <v>2016</v>
      </c>
      <c r="C38" s="52">
        <v>1.1089102899109011E-3</v>
      </c>
      <c r="D38" s="52">
        <v>3.9105351797760979E-4</v>
      </c>
      <c r="G38"/>
      <c r="H38"/>
      <c r="I38" t="s">
        <v>592</v>
      </c>
      <c r="J38" s="61">
        <v>0.27865416634697088</v>
      </c>
      <c r="K38" t="s">
        <v>520</v>
      </c>
      <c r="O38" s="67" t="s">
        <v>592</v>
      </c>
      <c r="P38" s="66">
        <v>0.58205227168949847</v>
      </c>
      <c r="Q38" s="72" t="s">
        <v>521</v>
      </c>
      <c r="R38" s="87" t="s">
        <v>662</v>
      </c>
      <c r="S38" s="87"/>
      <c r="T38" s="87"/>
    </row>
    <row r="39" spans="1:20" x14ac:dyDescent="0.2">
      <c r="B39">
        <v>2017</v>
      </c>
      <c r="C39" s="52">
        <v>1.0984384753480404E-3</v>
      </c>
      <c r="D39" s="52">
        <v>3.7593020454879111E-4</v>
      </c>
      <c r="G39"/>
      <c r="H39"/>
      <c r="I39" s="71" t="s">
        <v>593</v>
      </c>
      <c r="J39" s="70">
        <v>-0.65355783615316998</v>
      </c>
      <c r="K39" s="71" t="s">
        <v>521</v>
      </c>
      <c r="L39" s="86" t="s">
        <v>649</v>
      </c>
      <c r="M39" s="86"/>
      <c r="N39" s="86"/>
      <c r="O39" s="71" t="s">
        <v>593</v>
      </c>
      <c r="P39" s="70">
        <v>-0.61446107231724723</v>
      </c>
      <c r="Q39" s="73" t="s">
        <v>521</v>
      </c>
      <c r="R39" s="88" t="s">
        <v>667</v>
      </c>
      <c r="S39" s="88"/>
      <c r="T39" s="88"/>
    </row>
    <row r="40" spans="1:20" x14ac:dyDescent="0.2">
      <c r="A40" t="s">
        <v>561</v>
      </c>
      <c r="B40">
        <v>2009</v>
      </c>
      <c r="C40" s="52">
        <v>7.9757516113957848E-4</v>
      </c>
      <c r="D40" s="52">
        <v>1.8185810732558773E-4</v>
      </c>
      <c r="E40">
        <f>CORREL(B40:B48,C40:C48)</f>
        <v>-0.67162871975216942</v>
      </c>
      <c r="F40">
        <f>CORREL(B40:B48,D40:D48)</f>
        <v>-0.46885013989522434</v>
      </c>
      <c r="G40">
        <f>CORREL(C40:C48,D40:D48)</f>
        <v>0.75760180946632072</v>
      </c>
      <c r="H40"/>
      <c r="I40" t="s">
        <v>594</v>
      </c>
      <c r="J40" s="61">
        <v>-0.11975450218590798</v>
      </c>
      <c r="K40" t="s">
        <v>520</v>
      </c>
      <c r="O40" t="s">
        <v>594</v>
      </c>
      <c r="P40" s="61">
        <v>0.10453391610576025</v>
      </c>
      <c r="Q40" s="27" t="s">
        <v>520</v>
      </c>
    </row>
    <row r="41" spans="1:20" x14ac:dyDescent="0.2">
      <c r="B41">
        <v>2010</v>
      </c>
      <c r="C41" s="52">
        <v>8.1584677842926631E-4</v>
      </c>
      <c r="D41" s="52">
        <v>1.6804672462918354E-4</v>
      </c>
      <c r="E41" t="s">
        <v>521</v>
      </c>
      <c r="F41" t="s">
        <v>522</v>
      </c>
      <c r="G41" t="s">
        <v>521</v>
      </c>
      <c r="H41"/>
      <c r="I41" t="s">
        <v>595</v>
      </c>
      <c r="J41" s="61">
        <v>2.6476010195713384E-2</v>
      </c>
      <c r="K41" t="s">
        <v>623</v>
      </c>
      <c r="O41" t="s">
        <v>595</v>
      </c>
      <c r="P41" s="61">
        <v>0.32495192957459851</v>
      </c>
      <c r="Q41" s="27" t="s">
        <v>522</v>
      </c>
    </row>
    <row r="42" spans="1:20" x14ac:dyDescent="0.2">
      <c r="B42">
        <v>2011</v>
      </c>
      <c r="C42" s="52">
        <v>8.0819576216083276E-4</v>
      </c>
      <c r="D42" s="52">
        <v>1.7339184943073778E-4</v>
      </c>
      <c r="E42" t="s">
        <v>628</v>
      </c>
      <c r="F42" t="s">
        <v>629</v>
      </c>
      <c r="G42" t="s">
        <v>630</v>
      </c>
      <c r="H42"/>
      <c r="I42" t="s">
        <v>596</v>
      </c>
      <c r="J42" s="61">
        <v>-1.7458824083573955E-2</v>
      </c>
      <c r="K42" t="s">
        <v>623</v>
      </c>
      <c r="O42" t="s">
        <v>596</v>
      </c>
      <c r="P42" s="61">
        <v>5.4909124469097792E-2</v>
      </c>
      <c r="Q42" s="27" t="s">
        <v>623</v>
      </c>
    </row>
    <row r="43" spans="1:20" x14ac:dyDescent="0.2">
      <c r="B43">
        <v>2012</v>
      </c>
      <c r="C43" s="52">
        <v>7.6110700507261953E-4</v>
      </c>
      <c r="D43" s="52">
        <v>1.6196624826145768E-4</v>
      </c>
      <c r="E43" t="s">
        <v>624</v>
      </c>
      <c r="F43" t="s">
        <v>624</v>
      </c>
      <c r="G43"/>
      <c r="H43"/>
      <c r="I43" s="71" t="s">
        <v>597</v>
      </c>
      <c r="J43" s="70">
        <v>-0.70894988903634781</v>
      </c>
      <c r="K43" s="71" t="s">
        <v>521</v>
      </c>
      <c r="L43" s="86" t="s">
        <v>650</v>
      </c>
      <c r="M43" s="86"/>
      <c r="N43" s="86"/>
      <c r="O43" t="s">
        <v>597</v>
      </c>
      <c r="P43" s="61">
        <v>-0.44274508328574858</v>
      </c>
      <c r="Q43" s="27" t="s">
        <v>522</v>
      </c>
    </row>
    <row r="44" spans="1:20" x14ac:dyDescent="0.2">
      <c r="B44">
        <v>2013</v>
      </c>
      <c r="C44" s="52">
        <v>8.3493913083132628E-4</v>
      </c>
      <c r="D44" s="52">
        <v>1.8101512033859117E-4</v>
      </c>
      <c r="G44"/>
      <c r="H44"/>
      <c r="I44" t="s">
        <v>598</v>
      </c>
      <c r="J44" s="61">
        <v>0.21725057385177682</v>
      </c>
      <c r="K44" t="s">
        <v>520</v>
      </c>
      <c r="O44" t="s">
        <v>598</v>
      </c>
      <c r="P44" s="61">
        <v>0.36259929105076022</v>
      </c>
      <c r="Q44" s="27" t="s">
        <v>522</v>
      </c>
    </row>
    <row r="45" spans="1:20" x14ac:dyDescent="0.2">
      <c r="B45">
        <v>2014</v>
      </c>
      <c r="C45" s="52">
        <v>6.9896586989013569E-4</v>
      </c>
      <c r="D45" s="52">
        <v>1.6341648271135664E-4</v>
      </c>
      <c r="G45"/>
      <c r="H45"/>
      <c r="I45" t="s">
        <v>599</v>
      </c>
      <c r="J45" s="61">
        <v>0.31734374087191863</v>
      </c>
      <c r="K45" t="s">
        <v>522</v>
      </c>
      <c r="O45" s="67" t="s">
        <v>599</v>
      </c>
      <c r="P45" s="66">
        <v>0.79675254018415698</v>
      </c>
      <c r="Q45" s="72" t="s">
        <v>521</v>
      </c>
      <c r="R45" s="87" t="s">
        <v>663</v>
      </c>
      <c r="S45" s="87"/>
      <c r="T45" s="87"/>
    </row>
    <row r="46" spans="1:20" x14ac:dyDescent="0.2">
      <c r="B46">
        <v>2015</v>
      </c>
      <c r="C46" s="52">
        <v>7.5705854071803308E-4</v>
      </c>
      <c r="D46" s="52">
        <v>1.6684823936299499E-4</v>
      </c>
      <c r="G46"/>
      <c r="H46"/>
      <c r="I46" s="71" t="s">
        <v>600</v>
      </c>
      <c r="J46" s="70">
        <v>-0.84174111004503627</v>
      </c>
      <c r="K46" s="71" t="s">
        <v>521</v>
      </c>
      <c r="L46" s="86" t="s">
        <v>641</v>
      </c>
      <c r="M46" s="86"/>
      <c r="N46" s="86"/>
      <c r="O46" s="71" t="s">
        <v>600</v>
      </c>
      <c r="P46" s="70">
        <v>-0.68967366949743736</v>
      </c>
      <c r="Q46" s="73" t="s">
        <v>521</v>
      </c>
      <c r="R46" s="86" t="s">
        <v>668</v>
      </c>
      <c r="S46" s="86"/>
      <c r="T46" s="86"/>
    </row>
    <row r="47" spans="1:20" x14ac:dyDescent="0.2">
      <c r="B47">
        <v>2016</v>
      </c>
      <c r="C47" s="52">
        <v>6.9854135828263588E-4</v>
      </c>
      <c r="D47" s="52">
        <v>1.6009013372672383E-4</v>
      </c>
      <c r="G47"/>
      <c r="H47"/>
      <c r="I47" t="s">
        <v>601</v>
      </c>
      <c r="J47" s="61">
        <v>-0.29032459787944925</v>
      </c>
      <c r="K47" t="s">
        <v>520</v>
      </c>
      <c r="O47" s="71" t="s">
        <v>601</v>
      </c>
      <c r="P47" s="70">
        <v>-0.52236814442777468</v>
      </c>
      <c r="Q47" s="73" t="s">
        <v>521</v>
      </c>
      <c r="R47" s="86" t="s">
        <v>669</v>
      </c>
      <c r="S47" s="86"/>
      <c r="T47" s="86"/>
    </row>
    <row r="48" spans="1:20" x14ac:dyDescent="0.2">
      <c r="B48">
        <v>2017</v>
      </c>
      <c r="C48" s="52">
        <v>7.4478731735111848E-4</v>
      </c>
      <c r="D48" s="52">
        <v>1.7058041993259855E-4</v>
      </c>
      <c r="G48"/>
      <c r="H48"/>
      <c r="I48" t="s">
        <v>602</v>
      </c>
      <c r="J48" s="61">
        <v>4.567102118121491E-2</v>
      </c>
      <c r="K48" t="s">
        <v>623</v>
      </c>
      <c r="O48" t="s">
        <v>602</v>
      </c>
      <c r="P48" s="61">
        <v>0.41553153069987336</v>
      </c>
      <c r="Q48" s="27" t="s">
        <v>522</v>
      </c>
    </row>
    <row r="49" spans="1:20" x14ac:dyDescent="0.2">
      <c r="A49" t="s">
        <v>562</v>
      </c>
      <c r="B49">
        <v>2009</v>
      </c>
      <c r="C49" s="52">
        <v>7.1278289192499254E-4</v>
      </c>
      <c r="D49" s="52">
        <v>2.1081055522875216E-4</v>
      </c>
      <c r="E49">
        <f>CORREL(B49:B57,C49:C57)</f>
        <v>-0.77957260951943563</v>
      </c>
      <c r="F49">
        <f>CORREL(B49:B57,D49:D57)</f>
        <v>-0.67352831972141503</v>
      </c>
      <c r="G49">
        <f>CORREL(C49:C57,D49:D57)</f>
        <v>0.92411160838997275</v>
      </c>
      <c r="H49"/>
      <c r="I49" t="s">
        <v>603</v>
      </c>
      <c r="J49" s="61">
        <v>-0.40459824656398896</v>
      </c>
      <c r="K49" t="s">
        <v>522</v>
      </c>
      <c r="O49" t="s">
        <v>603</v>
      </c>
      <c r="P49" s="61">
        <v>4.5301538494271739E-3</v>
      </c>
      <c r="Q49" s="27" t="s">
        <v>623</v>
      </c>
    </row>
    <row r="50" spans="1:20" x14ac:dyDescent="0.2">
      <c r="B50">
        <v>2010</v>
      </c>
      <c r="C50" s="52">
        <v>6.3283866467990914E-4</v>
      </c>
      <c r="D50" s="52">
        <v>1.8177515300784233E-4</v>
      </c>
      <c r="E50" t="s">
        <v>521</v>
      </c>
      <c r="F50" t="s">
        <v>521</v>
      </c>
      <c r="G50" t="s">
        <v>521</v>
      </c>
      <c r="H50"/>
      <c r="I50" t="s">
        <v>604</v>
      </c>
      <c r="J50" s="61">
        <v>0.49203868627477471</v>
      </c>
      <c r="K50" t="s">
        <v>522</v>
      </c>
      <c r="O50" s="67" t="s">
        <v>604</v>
      </c>
      <c r="P50" s="66">
        <v>0.55019961496442793</v>
      </c>
      <c r="Q50" s="72" t="s">
        <v>521</v>
      </c>
      <c r="R50" s="87" t="s">
        <v>664</v>
      </c>
      <c r="S50" s="87"/>
      <c r="T50" s="87"/>
    </row>
    <row r="51" spans="1:20" x14ac:dyDescent="0.2">
      <c r="B51">
        <v>2011</v>
      </c>
      <c r="C51" s="52">
        <v>6.8006997036936304E-4</v>
      </c>
      <c r="D51" s="52">
        <v>2.0560263122800421E-4</v>
      </c>
      <c r="E51" t="s">
        <v>628</v>
      </c>
      <c r="F51" t="s">
        <v>629</v>
      </c>
      <c r="G51" t="s">
        <v>630</v>
      </c>
      <c r="H51"/>
      <c r="I51" t="s">
        <v>605</v>
      </c>
      <c r="J51" s="61">
        <v>-0.10148898936332021</v>
      </c>
      <c r="K51" t="s">
        <v>520</v>
      </c>
      <c r="O51" t="s">
        <v>605</v>
      </c>
      <c r="P51" s="61">
        <v>0.19764857742565009</v>
      </c>
      <c r="Q51" s="27" t="s">
        <v>520</v>
      </c>
    </row>
    <row r="52" spans="1:20" x14ac:dyDescent="0.2">
      <c r="B52">
        <v>2012</v>
      </c>
      <c r="C52" s="52">
        <v>6.1783535903517839E-4</v>
      </c>
      <c r="D52" s="52">
        <v>1.9051534502491645E-4</v>
      </c>
      <c r="E52" t="s">
        <v>624</v>
      </c>
      <c r="F52" t="s">
        <v>624</v>
      </c>
      <c r="G52"/>
      <c r="H52"/>
      <c r="I52" t="s">
        <v>606</v>
      </c>
      <c r="J52" s="61">
        <v>-0.24268669591673261</v>
      </c>
      <c r="K52" t="s">
        <v>520</v>
      </c>
      <c r="O52" t="s">
        <v>606</v>
      </c>
      <c r="P52" s="61">
        <v>0.21724834117628014</v>
      </c>
      <c r="Q52" s="27" t="s">
        <v>520</v>
      </c>
    </row>
    <row r="53" spans="1:20" x14ac:dyDescent="0.2">
      <c r="B53">
        <v>2013</v>
      </c>
      <c r="C53" s="52">
        <v>6.291590545624481E-4</v>
      </c>
      <c r="D53" s="52">
        <v>1.8315199049504324E-4</v>
      </c>
      <c r="G53"/>
      <c r="H53"/>
      <c r="I53" t="s">
        <v>607</v>
      </c>
      <c r="J53" s="61">
        <v>0.28043545103124895</v>
      </c>
      <c r="K53" t="s">
        <v>520</v>
      </c>
      <c r="O53" t="s">
        <v>607</v>
      </c>
      <c r="P53" s="61">
        <v>0.425902331611759</v>
      </c>
      <c r="Q53" s="27" t="s">
        <v>522</v>
      </c>
    </row>
    <row r="54" spans="1:20" x14ac:dyDescent="0.2">
      <c r="B54">
        <v>2014</v>
      </c>
      <c r="C54" s="52">
        <v>6.6924718514851554E-4</v>
      </c>
      <c r="D54" s="52">
        <v>2.0017490009110041E-4</v>
      </c>
      <c r="G54"/>
      <c r="H54"/>
    </row>
    <row r="55" spans="1:20" x14ac:dyDescent="0.2">
      <c r="B55">
        <v>2015</v>
      </c>
      <c r="C55" s="52">
        <v>6.4020331786185413E-4</v>
      </c>
      <c r="D55" s="52">
        <v>1.8828707192294951E-4</v>
      </c>
      <c r="G55"/>
      <c r="H55"/>
    </row>
    <row r="56" spans="1:20" x14ac:dyDescent="0.2">
      <c r="B56">
        <v>2016</v>
      </c>
      <c r="C56" s="52">
        <v>5.1465159076005066E-4</v>
      </c>
      <c r="D56" s="52">
        <v>1.6703274836793889E-4</v>
      </c>
      <c r="G56"/>
      <c r="H56"/>
    </row>
    <row r="57" spans="1:20" x14ac:dyDescent="0.2">
      <c r="B57">
        <v>2017</v>
      </c>
      <c r="C57" s="52">
        <v>5.25685355007347E-4</v>
      </c>
      <c r="D57" s="52">
        <v>1.754180686679245E-4</v>
      </c>
      <c r="G57"/>
      <c r="H57"/>
    </row>
    <row r="58" spans="1:20" x14ac:dyDescent="0.2">
      <c r="A58" t="s">
        <v>563</v>
      </c>
      <c r="B58">
        <v>2009</v>
      </c>
      <c r="C58" s="52">
        <v>1.0032912672373806E-3</v>
      </c>
      <c r="D58" s="52">
        <v>3.0963056952279403E-4</v>
      </c>
      <c r="E58">
        <f>CORREL(B58:B66,C58:C66)</f>
        <v>-0.31835708890659531</v>
      </c>
      <c r="F58">
        <f>CORREL(B58:B66,D58:D66)</f>
        <v>-0.14060673678082539</v>
      </c>
      <c r="G58">
        <f>CORREL(C58:C66,D58:D66)</f>
        <v>0.92092264538180224</v>
      </c>
      <c r="H58"/>
      <c r="I58" s="29"/>
      <c r="O58" s="29"/>
    </row>
    <row r="59" spans="1:20" x14ac:dyDescent="0.2">
      <c r="B59">
        <v>2010</v>
      </c>
      <c r="C59" s="52">
        <v>8.9248145612935367E-4</v>
      </c>
      <c r="D59" s="52">
        <v>2.7722650533569364E-4</v>
      </c>
      <c r="E59" t="s">
        <v>522</v>
      </c>
      <c r="F59" t="s">
        <v>520</v>
      </c>
      <c r="G59" t="s">
        <v>521</v>
      </c>
      <c r="H59"/>
    </row>
    <row r="60" spans="1:20" x14ac:dyDescent="0.2">
      <c r="B60">
        <v>2011</v>
      </c>
      <c r="C60" s="52">
        <v>9.6614803128897858E-4</v>
      </c>
      <c r="D60" s="52">
        <v>2.9369013077501591E-4</v>
      </c>
      <c r="E60" t="s">
        <v>628</v>
      </c>
      <c r="F60" t="s">
        <v>629</v>
      </c>
      <c r="G60" t="s">
        <v>630</v>
      </c>
      <c r="H60"/>
    </row>
    <row r="61" spans="1:20" x14ac:dyDescent="0.2">
      <c r="B61">
        <v>2012</v>
      </c>
      <c r="C61" s="52">
        <v>8.5541798378429364E-4</v>
      </c>
      <c r="D61" s="52">
        <v>2.6034281830338783E-4</v>
      </c>
      <c r="E61" t="s">
        <v>624</v>
      </c>
      <c r="F61" t="s">
        <v>624</v>
      </c>
      <c r="G61"/>
      <c r="H61"/>
    </row>
    <row r="62" spans="1:20" x14ac:dyDescent="0.2">
      <c r="B62">
        <v>2013</v>
      </c>
      <c r="C62" s="52">
        <v>8.7712918001157469E-4</v>
      </c>
      <c r="D62" s="52">
        <v>2.7988919401678947E-4</v>
      </c>
      <c r="G62"/>
      <c r="H62"/>
    </row>
    <row r="63" spans="1:20" x14ac:dyDescent="0.2">
      <c r="B63">
        <v>2014</v>
      </c>
      <c r="C63" s="52">
        <v>9.5789798667333449E-4</v>
      </c>
      <c r="D63" s="52">
        <v>3.0845870035881988E-4</v>
      </c>
      <c r="G63"/>
      <c r="H63"/>
    </row>
    <row r="64" spans="1:20" x14ac:dyDescent="0.2">
      <c r="B64">
        <v>2015</v>
      </c>
      <c r="C64" s="52">
        <v>1.0002128845472418E-3</v>
      </c>
      <c r="D64" s="52">
        <v>3.00009295278722E-4</v>
      </c>
      <c r="G64"/>
      <c r="H64"/>
    </row>
    <row r="65" spans="1:15" x14ac:dyDescent="0.2">
      <c r="B65">
        <v>2016</v>
      </c>
      <c r="C65" s="52">
        <v>7.6241282056911555E-4</v>
      </c>
      <c r="D65" s="52">
        <v>2.5664819134084052E-4</v>
      </c>
      <c r="G65"/>
      <c r="H65"/>
    </row>
    <row r="66" spans="1:15" x14ac:dyDescent="0.2">
      <c r="B66">
        <v>2017</v>
      </c>
      <c r="C66" s="52">
        <v>9.2263877313979354E-4</v>
      </c>
      <c r="D66" s="52">
        <v>2.9489678334378454E-4</v>
      </c>
      <c r="G66"/>
      <c r="H66"/>
    </row>
    <row r="67" spans="1:15" x14ac:dyDescent="0.2">
      <c r="A67" t="s">
        <v>564</v>
      </c>
      <c r="B67">
        <v>2009</v>
      </c>
      <c r="C67" s="52">
        <v>1.5781925533345101E-3</v>
      </c>
      <c r="D67" s="52">
        <v>8.3465303438631582E-4</v>
      </c>
      <c r="E67">
        <f>CORREL(B67:B75,C67:C75)</f>
        <v>-0.42128496795025011</v>
      </c>
      <c r="F67">
        <f>CORREL(B67:B75,D67:D75)</f>
        <v>-0.41222075447547929</v>
      </c>
      <c r="G67">
        <f>CORREL(C67:C75,D67:D75)</f>
        <v>0.84772547355165118</v>
      </c>
      <c r="H67"/>
      <c r="I67" s="29"/>
      <c r="O67" s="29"/>
    </row>
    <row r="68" spans="1:15" x14ac:dyDescent="0.2">
      <c r="B68">
        <v>2010</v>
      </c>
      <c r="C68" s="52">
        <v>1.5170461519363034E-3</v>
      </c>
      <c r="D68" s="52">
        <v>7.2054448199092682E-4</v>
      </c>
      <c r="E68" t="s">
        <v>522</v>
      </c>
      <c r="F68" t="s">
        <v>522</v>
      </c>
      <c r="G68" t="s">
        <v>521</v>
      </c>
      <c r="H68"/>
    </row>
    <row r="69" spans="1:15" x14ac:dyDescent="0.2">
      <c r="B69">
        <v>2011</v>
      </c>
      <c r="C69" s="52">
        <v>1.4477516942643237E-3</v>
      </c>
      <c r="D69" s="52">
        <v>7.5545318210799503E-4</v>
      </c>
      <c r="E69" t="s">
        <v>628</v>
      </c>
      <c r="F69" t="s">
        <v>629</v>
      </c>
      <c r="G69" t="s">
        <v>630</v>
      </c>
      <c r="H69"/>
    </row>
    <row r="70" spans="1:15" x14ac:dyDescent="0.2">
      <c r="B70">
        <v>2012</v>
      </c>
      <c r="C70" s="52">
        <v>1.3751411338915102E-3</v>
      </c>
      <c r="D70" s="52">
        <v>6.6545869434560083E-4</v>
      </c>
      <c r="E70" t="s">
        <v>624</v>
      </c>
      <c r="F70" t="s">
        <v>624</v>
      </c>
      <c r="G70"/>
      <c r="H70"/>
    </row>
    <row r="71" spans="1:15" x14ac:dyDescent="0.2">
      <c r="B71">
        <v>2013</v>
      </c>
      <c r="C71" s="52">
        <v>1.4826924475280364E-3</v>
      </c>
      <c r="D71" s="52">
        <v>7.2651539001767859E-4</v>
      </c>
      <c r="G71"/>
      <c r="H71"/>
    </row>
    <row r="72" spans="1:15" x14ac:dyDescent="0.2">
      <c r="B72">
        <v>2014</v>
      </c>
      <c r="C72" s="52">
        <v>1.5123213565956981E-3</v>
      </c>
      <c r="D72" s="52">
        <v>7.3059559897934703E-4</v>
      </c>
      <c r="G72"/>
      <c r="H72"/>
    </row>
    <row r="73" spans="1:15" x14ac:dyDescent="0.2">
      <c r="B73">
        <v>2015</v>
      </c>
      <c r="C73" s="52">
        <v>1.5308510994592284E-3</v>
      </c>
      <c r="D73" s="52">
        <v>7.4693400859621737E-4</v>
      </c>
      <c r="G73"/>
      <c r="H73"/>
    </row>
    <row r="74" spans="1:15" x14ac:dyDescent="0.2">
      <c r="B74">
        <v>2016</v>
      </c>
      <c r="C74" s="52">
        <v>1.5188384977758761E-3</v>
      </c>
      <c r="D74" s="52">
        <v>7.767239580825831E-4</v>
      </c>
      <c r="G74"/>
      <c r="H74"/>
    </row>
    <row r="75" spans="1:15" x14ac:dyDescent="0.2">
      <c r="B75">
        <v>2017</v>
      </c>
      <c r="C75" s="52">
        <v>1.3018480683076438E-3</v>
      </c>
      <c r="D75" s="52">
        <v>6.5908541831791233E-4</v>
      </c>
      <c r="G75"/>
      <c r="H75"/>
    </row>
    <row r="76" spans="1:15" x14ac:dyDescent="0.2">
      <c r="A76" t="s">
        <v>565</v>
      </c>
      <c r="B76">
        <v>2009</v>
      </c>
      <c r="C76" s="52">
        <v>2.3697590795289259E-3</v>
      </c>
      <c r="D76" s="52">
        <v>1.1097270207483265E-3</v>
      </c>
      <c r="E76">
        <f>CORREL(B76:B84,C76:C84)</f>
        <v>-0.50991870772898207</v>
      </c>
      <c r="F76">
        <f>CORREL(B76:B84,D76:D84)</f>
        <v>-0.79250236837021559</v>
      </c>
      <c r="G76">
        <f>CORREL(C76:C84,D76:D84)</f>
        <v>0.25023913386490554</v>
      </c>
      <c r="H76"/>
    </row>
    <row r="77" spans="1:15" x14ac:dyDescent="0.2">
      <c r="B77">
        <v>2010</v>
      </c>
      <c r="C77" s="52">
        <v>2.687522647662761E-3</v>
      </c>
      <c r="D77" s="52">
        <v>1.0660506502395619E-3</v>
      </c>
      <c r="E77" t="s">
        <v>521</v>
      </c>
      <c r="F77" t="s">
        <v>521</v>
      </c>
      <c r="G77" t="s">
        <v>520</v>
      </c>
      <c r="H77"/>
    </row>
    <row r="78" spans="1:15" x14ac:dyDescent="0.2">
      <c r="B78">
        <v>2011</v>
      </c>
      <c r="C78" s="52">
        <v>2.6200857266147756E-3</v>
      </c>
      <c r="D78" s="52">
        <v>1.0775227079492555E-3</v>
      </c>
      <c r="E78" t="s">
        <v>628</v>
      </c>
      <c r="F78" t="s">
        <v>629</v>
      </c>
      <c r="G78" t="s">
        <v>630</v>
      </c>
      <c r="H78"/>
    </row>
    <row r="79" spans="1:15" x14ac:dyDescent="0.2">
      <c r="B79">
        <v>2012</v>
      </c>
      <c r="C79" s="52">
        <v>2.5626124934096705E-3</v>
      </c>
      <c r="D79" s="52">
        <v>9.9709620492638169E-4</v>
      </c>
      <c r="E79" t="s">
        <v>624</v>
      </c>
      <c r="F79" t="s">
        <v>624</v>
      </c>
      <c r="G79"/>
      <c r="H79"/>
    </row>
    <row r="80" spans="1:15" x14ac:dyDescent="0.2">
      <c r="B80">
        <v>2013</v>
      </c>
      <c r="C80" s="52">
        <v>2.1026583120542434E-3</v>
      </c>
      <c r="D80" s="52">
        <v>1.0930443950394836E-3</v>
      </c>
      <c r="G80"/>
      <c r="H80"/>
    </row>
    <row r="81" spans="1:8" x14ac:dyDescent="0.2">
      <c r="B81">
        <v>2014</v>
      </c>
      <c r="C81" s="52">
        <v>2.6752501023305834E-3</v>
      </c>
      <c r="D81" s="52">
        <v>1.0556446217352335E-3</v>
      </c>
      <c r="G81"/>
      <c r="H81"/>
    </row>
    <row r="82" spans="1:8" x14ac:dyDescent="0.2">
      <c r="B82">
        <v>2015</v>
      </c>
      <c r="C82" s="52">
        <v>2.2640082085566456E-3</v>
      </c>
      <c r="D82" s="52">
        <v>9.9770805147308657E-4</v>
      </c>
      <c r="G82"/>
      <c r="H82"/>
    </row>
    <row r="83" spans="1:8" x14ac:dyDescent="0.2">
      <c r="B83">
        <v>2016</v>
      </c>
      <c r="C83" s="52">
        <v>2.2164707269602857E-3</v>
      </c>
      <c r="D83" s="52">
        <v>9.6812031398660716E-4</v>
      </c>
      <c r="G83"/>
      <c r="H83"/>
    </row>
    <row r="84" spans="1:8" x14ac:dyDescent="0.2">
      <c r="B84">
        <v>2017</v>
      </c>
      <c r="C84" s="52">
        <v>2.2532745428608483E-3</v>
      </c>
      <c r="D84" s="52">
        <v>9.7711004460202477E-4</v>
      </c>
      <c r="G84"/>
      <c r="H84"/>
    </row>
    <row r="85" spans="1:8" x14ac:dyDescent="0.2">
      <c r="A85" t="s">
        <v>566</v>
      </c>
      <c r="B85">
        <v>2009</v>
      </c>
      <c r="C85" s="52">
        <v>4.6832954862590189E-4</v>
      </c>
      <c r="D85" s="52">
        <v>1.4427282435593077E-4</v>
      </c>
      <c r="E85">
        <f>CORREL(B85:B93,C85:C93)</f>
        <v>0.68608297972974963</v>
      </c>
      <c r="F85">
        <f>CORREL(B85:B93,D85:D93)</f>
        <v>0.80810735884997453</v>
      </c>
      <c r="G85">
        <f>CORREL(C85:C93,D85:D93)</f>
        <v>0.82611684696493937</v>
      </c>
      <c r="H85"/>
    </row>
    <row r="86" spans="1:8" x14ac:dyDescent="0.2">
      <c r="B86">
        <v>2010</v>
      </c>
      <c r="C86" s="52">
        <v>4.7780000665497313E-4</v>
      </c>
      <c r="D86" s="52">
        <v>1.3626916538514553E-4</v>
      </c>
      <c r="E86" t="s">
        <v>521</v>
      </c>
      <c r="F86" t="s">
        <v>521</v>
      </c>
      <c r="G86" t="s">
        <v>521</v>
      </c>
      <c r="H86"/>
    </row>
    <row r="87" spans="1:8" x14ac:dyDescent="0.2">
      <c r="B87">
        <v>2011</v>
      </c>
      <c r="C87" s="52">
        <v>5.0503399583964772E-4</v>
      </c>
      <c r="D87" s="52">
        <v>1.4778409663433691E-4</v>
      </c>
      <c r="E87" t="s">
        <v>628</v>
      </c>
      <c r="F87" t="s">
        <v>629</v>
      </c>
      <c r="G87" t="s">
        <v>630</v>
      </c>
      <c r="H87"/>
    </row>
    <row r="88" spans="1:8" x14ac:dyDescent="0.2">
      <c r="B88">
        <v>2012</v>
      </c>
      <c r="C88" s="52">
        <v>4.888886086020168E-4</v>
      </c>
      <c r="D88" s="52">
        <v>1.4080831169813534E-4</v>
      </c>
      <c r="E88" t="s">
        <v>625</v>
      </c>
      <c r="F88" t="s">
        <v>625</v>
      </c>
      <c r="G88"/>
      <c r="H88"/>
    </row>
    <row r="89" spans="1:8" x14ac:dyDescent="0.2">
      <c r="B89">
        <v>2013</v>
      </c>
      <c r="C89" s="52">
        <v>5.127383164079877E-4</v>
      </c>
      <c r="D89" s="52">
        <v>1.5803747165690375E-4</v>
      </c>
      <c r="G89"/>
      <c r="H89"/>
    </row>
    <row r="90" spans="1:8" x14ac:dyDescent="0.2">
      <c r="B90">
        <v>2014</v>
      </c>
      <c r="C90" s="52">
        <v>4.9620004947405867E-4</v>
      </c>
      <c r="D90" s="52">
        <v>1.5554975342725431E-4</v>
      </c>
      <c r="G90"/>
      <c r="H90"/>
    </row>
    <row r="91" spans="1:8" x14ac:dyDescent="0.2">
      <c r="B91">
        <v>2015</v>
      </c>
      <c r="C91" s="52">
        <v>5.1426428183633873E-4</v>
      </c>
      <c r="D91" s="52">
        <v>1.5654429100462559E-4</v>
      </c>
      <c r="G91"/>
      <c r="H91"/>
    </row>
    <row r="92" spans="1:8" x14ac:dyDescent="0.2">
      <c r="B92">
        <v>2016</v>
      </c>
      <c r="C92" s="52">
        <v>4.8536762716971092E-4</v>
      </c>
      <c r="D92" s="52">
        <v>1.5195239187565238E-4</v>
      </c>
      <c r="G92"/>
      <c r="H92"/>
    </row>
    <row r="93" spans="1:8" x14ac:dyDescent="0.2">
      <c r="B93">
        <v>2017</v>
      </c>
      <c r="C93" s="52">
        <v>5.3018892971104102E-4</v>
      </c>
      <c r="D93" s="52">
        <v>1.6543365399278683E-4</v>
      </c>
      <c r="G93"/>
      <c r="H93"/>
    </row>
    <row r="94" spans="1:8" x14ac:dyDescent="0.2">
      <c r="A94" t="s">
        <v>567</v>
      </c>
      <c r="B94">
        <v>2009</v>
      </c>
      <c r="C94" s="52">
        <v>7.7170760927839494E-4</v>
      </c>
      <c r="D94" s="52">
        <v>1.8636155594842398E-4</v>
      </c>
      <c r="E94">
        <f>CORREL(B94:B102,C94:C102)</f>
        <v>-0.94194811124924827</v>
      </c>
      <c r="F94">
        <f>CORREL(B94:B102,D94:D102)</f>
        <v>-0.45050393404542921</v>
      </c>
      <c r="G94">
        <f>CORREL(C94:C102,D94:D102)</f>
        <v>0.60336104337665342</v>
      </c>
      <c r="H94"/>
    </row>
    <row r="95" spans="1:8" x14ac:dyDescent="0.2">
      <c r="B95">
        <v>2010</v>
      </c>
      <c r="C95" s="52">
        <v>7.7537129560709139E-4</v>
      </c>
      <c r="D95" s="52">
        <v>1.7870841204507446E-4</v>
      </c>
      <c r="E95" t="s">
        <v>521</v>
      </c>
      <c r="F95" t="s">
        <v>522</v>
      </c>
      <c r="G95" t="s">
        <v>521</v>
      </c>
      <c r="H95"/>
    </row>
    <row r="96" spans="1:8" x14ac:dyDescent="0.2">
      <c r="B96">
        <v>2011</v>
      </c>
      <c r="C96" s="52">
        <v>7.6680878191426392E-4</v>
      </c>
      <c r="D96" s="52">
        <v>1.8793559255817359E-4</v>
      </c>
      <c r="E96" t="s">
        <v>628</v>
      </c>
      <c r="F96" t="s">
        <v>629</v>
      </c>
      <c r="G96" t="s">
        <v>630</v>
      </c>
      <c r="H96"/>
    </row>
    <row r="97" spans="1:8" x14ac:dyDescent="0.2">
      <c r="B97">
        <v>2012</v>
      </c>
      <c r="C97" s="52">
        <v>7.4366237860641984E-4</v>
      </c>
      <c r="D97" s="52">
        <v>1.8365974197498969E-4</v>
      </c>
      <c r="E97" t="s">
        <v>624</v>
      </c>
      <c r="F97" t="s">
        <v>624</v>
      </c>
      <c r="G97"/>
      <c r="H97"/>
    </row>
    <row r="98" spans="1:8" x14ac:dyDescent="0.2">
      <c r="B98">
        <v>2013</v>
      </c>
      <c r="C98" s="52">
        <v>7.325980596897346E-4</v>
      </c>
      <c r="D98" s="52">
        <v>1.8642881630630712E-4</v>
      </c>
      <c r="G98"/>
      <c r="H98"/>
    </row>
    <row r="99" spans="1:8" x14ac:dyDescent="0.2">
      <c r="B99">
        <v>2014</v>
      </c>
      <c r="C99" s="52">
        <v>7.3392882808158064E-4</v>
      </c>
      <c r="D99" s="52">
        <v>1.8999990716273276E-4</v>
      </c>
      <c r="G99"/>
      <c r="H99"/>
    </row>
    <row r="100" spans="1:8" x14ac:dyDescent="0.2">
      <c r="B100">
        <v>2015</v>
      </c>
      <c r="C100" s="52">
        <v>7.0370059888794718E-4</v>
      </c>
      <c r="D100" s="52">
        <v>1.8304721174866153E-4</v>
      </c>
      <c r="G100"/>
      <c r="H100"/>
    </row>
    <row r="101" spans="1:8" x14ac:dyDescent="0.2">
      <c r="B101">
        <v>2016</v>
      </c>
      <c r="C101" s="52">
        <v>6.5502236553205699E-4</v>
      </c>
      <c r="D101" s="52">
        <v>1.7597916740861642E-4</v>
      </c>
      <c r="G101"/>
      <c r="H101"/>
    </row>
    <row r="102" spans="1:8" x14ac:dyDescent="0.2">
      <c r="B102">
        <v>2017</v>
      </c>
      <c r="C102" s="52">
        <v>6.7459581838344906E-4</v>
      </c>
      <c r="D102" s="52">
        <v>1.7688273144505365E-4</v>
      </c>
      <c r="G102"/>
      <c r="H102"/>
    </row>
    <row r="103" spans="1:8" x14ac:dyDescent="0.2">
      <c r="A103" t="s">
        <v>568</v>
      </c>
      <c r="B103">
        <v>2009</v>
      </c>
      <c r="C103" s="52">
        <v>1.2942934962600959E-3</v>
      </c>
      <c r="D103" s="52">
        <v>5.5926970000179659E-4</v>
      </c>
      <c r="E103">
        <f>CORREL(B103:B111,C103:C111)</f>
        <v>0.87791094216213617</v>
      </c>
      <c r="F103">
        <f>CORREL(B103:B111,D103:D111)</f>
        <v>0.88176075087825645</v>
      </c>
      <c r="G103">
        <f>CORREL(C103:C111,D103:D111)</f>
        <v>0.97502832887375546</v>
      </c>
      <c r="H103"/>
    </row>
    <row r="104" spans="1:8" x14ac:dyDescent="0.2">
      <c r="B104">
        <v>2010</v>
      </c>
      <c r="C104" s="52">
        <v>1.2933527762958212E-3</v>
      </c>
      <c r="D104" s="52">
        <v>5.2714812862414342E-4</v>
      </c>
      <c r="E104" t="s">
        <v>521</v>
      </c>
      <c r="F104" t="s">
        <v>521</v>
      </c>
      <c r="G104" t="s">
        <v>521</v>
      </c>
      <c r="H104"/>
    </row>
    <row r="105" spans="1:8" x14ac:dyDescent="0.2">
      <c r="B105">
        <v>2011</v>
      </c>
      <c r="C105" s="52">
        <v>1.4081242362000924E-3</v>
      </c>
      <c r="D105" s="52">
        <v>5.7331529221999269E-4</v>
      </c>
      <c r="E105" t="s">
        <v>628</v>
      </c>
      <c r="F105" t="s">
        <v>629</v>
      </c>
      <c r="G105" t="s">
        <v>630</v>
      </c>
      <c r="H105"/>
    </row>
    <row r="106" spans="1:8" x14ac:dyDescent="0.2">
      <c r="B106">
        <v>2012</v>
      </c>
      <c r="C106" s="52">
        <v>1.6427475501292472E-3</v>
      </c>
      <c r="D106" s="52">
        <v>6.0980531726754388E-4</v>
      </c>
      <c r="E106" t="s">
        <v>625</v>
      </c>
      <c r="F106" t="s">
        <v>625</v>
      </c>
      <c r="G106"/>
      <c r="H106"/>
    </row>
    <row r="107" spans="1:8" x14ac:dyDescent="0.2">
      <c r="B107">
        <v>2013</v>
      </c>
      <c r="C107" s="52">
        <v>1.7929993453457125E-3</v>
      </c>
      <c r="D107" s="52">
        <v>6.5756108052180556E-4</v>
      </c>
      <c r="G107"/>
      <c r="H107"/>
    </row>
    <row r="108" spans="1:8" x14ac:dyDescent="0.2">
      <c r="B108">
        <v>2014</v>
      </c>
      <c r="C108" s="52">
        <v>1.5972629408069138E-3</v>
      </c>
      <c r="D108" s="52">
        <v>5.9881875273170616E-4</v>
      </c>
      <c r="G108"/>
      <c r="H108"/>
    </row>
    <row r="109" spans="1:8" x14ac:dyDescent="0.2">
      <c r="B109">
        <v>2015</v>
      </c>
      <c r="C109" s="52">
        <v>1.9685129892698895E-3</v>
      </c>
      <c r="D109" s="52">
        <v>7.0615141080945007E-4</v>
      </c>
      <c r="G109"/>
      <c r="H109"/>
    </row>
    <row r="110" spans="1:8" x14ac:dyDescent="0.2">
      <c r="B110">
        <v>2016</v>
      </c>
      <c r="C110" s="52">
        <v>1.7045792672847908E-3</v>
      </c>
      <c r="D110" s="52">
        <v>6.5220174679717308E-4</v>
      </c>
      <c r="G110"/>
      <c r="H110"/>
    </row>
    <row r="111" spans="1:8" x14ac:dyDescent="0.2">
      <c r="B111">
        <v>2017</v>
      </c>
      <c r="C111" s="52">
        <v>1.9481524414112878E-3</v>
      </c>
      <c r="D111" s="52">
        <v>7.2591298329134006E-4</v>
      </c>
      <c r="G111"/>
      <c r="H111"/>
    </row>
    <row r="112" spans="1:8" x14ac:dyDescent="0.2">
      <c r="A112" t="s">
        <v>569</v>
      </c>
      <c r="B112">
        <v>2009</v>
      </c>
      <c r="C112" s="52">
        <v>8.88319113417072E-4</v>
      </c>
      <c r="D112" s="52">
        <v>4.4072870729432883E-4</v>
      </c>
      <c r="E112">
        <f>CORREL(B112:B120,C112:C120)</f>
        <v>5.0826011632422965E-2</v>
      </c>
      <c r="F112">
        <f>CORREL(B112:B120,D112:D120)</f>
        <v>-7.7269486792290315E-2</v>
      </c>
      <c r="G112">
        <f>CORREL(C112:C120,D112:D120)</f>
        <v>0.81483585871874398</v>
      </c>
      <c r="H112"/>
    </row>
    <row r="113" spans="1:8" x14ac:dyDescent="0.2">
      <c r="B113">
        <v>2010</v>
      </c>
      <c r="C113" s="52">
        <v>1.0425531012490305E-3</v>
      </c>
      <c r="D113" s="52">
        <v>4.7377353624967268E-4</v>
      </c>
      <c r="E113" t="s">
        <v>623</v>
      </c>
      <c r="F113" t="s">
        <v>623</v>
      </c>
      <c r="G113" t="s">
        <v>521</v>
      </c>
      <c r="H113"/>
    </row>
    <row r="114" spans="1:8" x14ac:dyDescent="0.2">
      <c r="B114">
        <v>2011</v>
      </c>
      <c r="C114" s="52">
        <v>1.042679501653496E-3</v>
      </c>
      <c r="D114" s="52">
        <v>4.8384987576827513E-4</v>
      </c>
      <c r="E114" t="s">
        <v>628</v>
      </c>
      <c r="F114" t="s">
        <v>629</v>
      </c>
      <c r="G114" t="s">
        <v>630</v>
      </c>
      <c r="H114"/>
    </row>
    <row r="115" spans="1:8" x14ac:dyDescent="0.2">
      <c r="B115">
        <v>2012</v>
      </c>
      <c r="C115" s="52">
        <v>8.3423335957385266E-4</v>
      </c>
      <c r="D115" s="52">
        <v>4.1200020567466825E-4</v>
      </c>
      <c r="E115" t="s">
        <v>625</v>
      </c>
      <c r="F115" t="s">
        <v>624</v>
      </c>
      <c r="G115"/>
      <c r="H115"/>
    </row>
    <row r="116" spans="1:8" x14ac:dyDescent="0.2">
      <c r="B116">
        <v>2013</v>
      </c>
      <c r="C116" s="52">
        <v>1.0481706775684599E-3</v>
      </c>
      <c r="D116" s="52">
        <v>4.5893999665289206E-4</v>
      </c>
      <c r="G116"/>
      <c r="H116"/>
    </row>
    <row r="117" spans="1:8" x14ac:dyDescent="0.2">
      <c r="B117">
        <v>2014</v>
      </c>
      <c r="C117" s="52">
        <v>9.1600940786444552E-4</v>
      </c>
      <c r="D117" s="52">
        <v>4.6008296691340286E-4</v>
      </c>
      <c r="G117"/>
      <c r="H117"/>
    </row>
    <row r="118" spans="1:8" x14ac:dyDescent="0.2">
      <c r="B118">
        <v>2015</v>
      </c>
      <c r="C118" s="52">
        <v>9.5889601962826309E-4</v>
      </c>
      <c r="D118" s="52">
        <v>4.3123807778322064E-4</v>
      </c>
      <c r="G118"/>
      <c r="H118"/>
    </row>
    <row r="119" spans="1:8" x14ac:dyDescent="0.2">
      <c r="B119">
        <v>2016</v>
      </c>
      <c r="C119" s="52">
        <v>9.9619699727510535E-4</v>
      </c>
      <c r="D119" s="52">
        <v>4.5714972153909297E-4</v>
      </c>
      <c r="G119"/>
      <c r="H119"/>
    </row>
    <row r="120" spans="1:8" x14ac:dyDescent="0.2">
      <c r="B120">
        <v>2017</v>
      </c>
      <c r="C120" s="52">
        <v>9.6549394734074924E-4</v>
      </c>
      <c r="D120" s="52">
        <v>4.5823558317754226E-4</v>
      </c>
      <c r="G120"/>
      <c r="H120"/>
    </row>
    <row r="121" spans="1:8" x14ac:dyDescent="0.2">
      <c r="A121" t="s">
        <v>570</v>
      </c>
      <c r="B121">
        <v>2009</v>
      </c>
      <c r="C121" s="52">
        <v>8.6850820201628482E-4</v>
      </c>
      <c r="D121" s="52">
        <v>2.075863178559509E-4</v>
      </c>
      <c r="E121">
        <f>CORREL(B121:B129,C121:C129)</f>
        <v>-0.35671648128039457</v>
      </c>
      <c r="F121">
        <f>CORREL(B121:B129,D121:D129)</f>
        <v>0.31212098117011849</v>
      </c>
      <c r="G121">
        <f>CORREL(C121:C129,D121:D129)</f>
        <v>0.72200780257826558</v>
      </c>
      <c r="H121"/>
    </row>
    <row r="122" spans="1:8" x14ac:dyDescent="0.2">
      <c r="B122">
        <v>2010</v>
      </c>
      <c r="C122" s="52">
        <v>8.4198769370534619E-4</v>
      </c>
      <c r="D122" s="52">
        <v>1.9677529466096419E-4</v>
      </c>
      <c r="E122" t="s">
        <v>522</v>
      </c>
      <c r="F122" t="s">
        <v>522</v>
      </c>
      <c r="G122" t="s">
        <v>521</v>
      </c>
      <c r="H122"/>
    </row>
    <row r="123" spans="1:8" x14ac:dyDescent="0.2">
      <c r="B123">
        <v>2011</v>
      </c>
      <c r="C123" s="52">
        <v>8.9421649762233568E-4</v>
      </c>
      <c r="D123" s="52">
        <v>2.1281219930652275E-4</v>
      </c>
      <c r="E123" t="s">
        <v>628</v>
      </c>
      <c r="F123" t="s">
        <v>629</v>
      </c>
      <c r="G123" t="s">
        <v>630</v>
      </c>
      <c r="H123"/>
    </row>
    <row r="124" spans="1:8" x14ac:dyDescent="0.2">
      <c r="B124">
        <v>2012</v>
      </c>
      <c r="C124" s="52">
        <v>8.7140327203008669E-4</v>
      </c>
      <c r="D124" s="52">
        <v>2.1237460169915435E-4</v>
      </c>
      <c r="E124" t="s">
        <v>624</v>
      </c>
      <c r="F124" t="s">
        <v>625</v>
      </c>
      <c r="G124"/>
      <c r="H124"/>
    </row>
    <row r="125" spans="1:8" x14ac:dyDescent="0.2">
      <c r="B125">
        <v>2013</v>
      </c>
      <c r="C125" s="52">
        <v>9.2079958252521646E-4</v>
      </c>
      <c r="D125" s="52">
        <v>2.1796327390376279E-4</v>
      </c>
      <c r="G125"/>
      <c r="H125"/>
    </row>
    <row r="126" spans="1:8" x14ac:dyDescent="0.2">
      <c r="B126">
        <v>2014</v>
      </c>
      <c r="C126" s="52">
        <v>9.1699423221399095E-4</v>
      </c>
      <c r="D126" s="52">
        <v>2.2097124626588454E-4</v>
      </c>
      <c r="G126"/>
      <c r="H126"/>
    </row>
    <row r="127" spans="1:8" x14ac:dyDescent="0.2">
      <c r="B127">
        <v>2015</v>
      </c>
      <c r="C127" s="52">
        <v>8.5343522593136687E-4</v>
      </c>
      <c r="D127" s="52">
        <v>2.1119459188423054E-4</v>
      </c>
      <c r="G127"/>
      <c r="H127"/>
    </row>
    <row r="128" spans="1:8" x14ac:dyDescent="0.2">
      <c r="B128">
        <v>2016</v>
      </c>
      <c r="C128" s="52">
        <v>7.5418044604117233E-4</v>
      </c>
      <c r="D128" s="52">
        <v>1.9891935021475995E-4</v>
      </c>
      <c r="G128"/>
      <c r="H128"/>
    </row>
    <row r="129" spans="1:8" x14ac:dyDescent="0.2">
      <c r="B129">
        <v>2017</v>
      </c>
      <c r="C129" s="52">
        <v>8.4564765074909495E-4</v>
      </c>
      <c r="D129" s="52">
        <v>2.1919499716639631E-4</v>
      </c>
      <c r="G129"/>
      <c r="H129"/>
    </row>
    <row r="130" spans="1:8" x14ac:dyDescent="0.2">
      <c r="A130" t="s">
        <v>571</v>
      </c>
      <c r="B130">
        <v>2009</v>
      </c>
      <c r="C130" s="52">
        <v>8.7439617277634092E-4</v>
      </c>
      <c r="D130" s="52">
        <v>2.3003659931171915E-4</v>
      </c>
      <c r="E130">
        <f>CORREL(B130:B138,C130:C138)</f>
        <v>-0.69524949108999667</v>
      </c>
      <c r="F130">
        <f>CORREL(B130:B138,D130:D138)</f>
        <v>-0.20701824804236468</v>
      </c>
      <c r="G130">
        <f>CORREL(C130:C138,D130:D138)</f>
        <v>0.82148035398785535</v>
      </c>
      <c r="H130"/>
    </row>
    <row r="131" spans="1:8" x14ac:dyDescent="0.2">
      <c r="B131">
        <v>2010</v>
      </c>
      <c r="C131" s="52">
        <v>8.5918482262399044E-4</v>
      </c>
      <c r="D131" s="52">
        <v>2.3015558642303313E-4</v>
      </c>
      <c r="E131" t="s">
        <v>521</v>
      </c>
      <c r="F131" t="s">
        <v>520</v>
      </c>
      <c r="G131" t="s">
        <v>521</v>
      </c>
      <c r="H131"/>
    </row>
    <row r="132" spans="1:8" x14ac:dyDescent="0.2">
      <c r="B132">
        <v>2011</v>
      </c>
      <c r="C132" s="52">
        <v>7.3985036279795651E-4</v>
      </c>
      <c r="D132" s="52">
        <v>2.0007009802944836E-4</v>
      </c>
      <c r="E132" t="s">
        <v>628</v>
      </c>
      <c r="F132" t="s">
        <v>629</v>
      </c>
      <c r="G132" t="s">
        <v>630</v>
      </c>
      <c r="H132"/>
    </row>
    <row r="133" spans="1:8" x14ac:dyDescent="0.2">
      <c r="B133">
        <v>2012</v>
      </c>
      <c r="C133" s="52">
        <v>7.2819197571066449E-4</v>
      </c>
      <c r="D133" s="52">
        <v>2.0721846490818238E-4</v>
      </c>
      <c r="E133" t="s">
        <v>624</v>
      </c>
      <c r="F133" t="s">
        <v>624</v>
      </c>
      <c r="G133"/>
      <c r="H133"/>
    </row>
    <row r="134" spans="1:8" x14ac:dyDescent="0.2">
      <c r="B134">
        <v>2013</v>
      </c>
      <c r="C134" s="52">
        <v>8.2435362005223959E-4</v>
      </c>
      <c r="D134" s="52">
        <v>2.2873789893120629E-4</v>
      </c>
      <c r="G134"/>
      <c r="H134"/>
    </row>
    <row r="135" spans="1:8" x14ac:dyDescent="0.2">
      <c r="B135">
        <v>2014</v>
      </c>
      <c r="C135" s="52">
        <v>7.4804506223454859E-4</v>
      </c>
      <c r="D135" s="52">
        <v>2.2044361668820795E-4</v>
      </c>
      <c r="G135"/>
      <c r="H135"/>
    </row>
    <row r="136" spans="1:8" x14ac:dyDescent="0.2">
      <c r="B136">
        <v>2015</v>
      </c>
      <c r="C136" s="52">
        <v>7.8588944398644191E-4</v>
      </c>
      <c r="D136" s="52">
        <v>2.2478479074557073E-4</v>
      </c>
      <c r="G136"/>
      <c r="H136"/>
    </row>
    <row r="137" spans="1:8" x14ac:dyDescent="0.2">
      <c r="B137">
        <v>2016</v>
      </c>
      <c r="C137" s="52">
        <v>6.9095851428085931E-4</v>
      </c>
      <c r="D137" s="52">
        <v>2.0395994845258679E-4</v>
      </c>
      <c r="G137"/>
      <c r="H137"/>
    </row>
    <row r="138" spans="1:8" x14ac:dyDescent="0.2">
      <c r="B138">
        <v>2017</v>
      </c>
      <c r="C138" s="52">
        <v>7.2832887501030129E-4</v>
      </c>
      <c r="D138" s="52">
        <v>2.2072186010312287E-4</v>
      </c>
      <c r="G138"/>
      <c r="H138"/>
    </row>
    <row r="139" spans="1:8" x14ac:dyDescent="0.2">
      <c r="A139" t="s">
        <v>572</v>
      </c>
      <c r="B139">
        <v>2009</v>
      </c>
      <c r="C139" s="52">
        <v>1.0824974050477581E-3</v>
      </c>
      <c r="D139" s="52">
        <v>3.7150400948764086E-4</v>
      </c>
      <c r="E139">
        <f>CORREL(B139:B147,C139:C147)</f>
        <v>-0.33418279713131704</v>
      </c>
      <c r="F139">
        <f>CORREL(B139:B147,D139:D147)</f>
        <v>-0.21503232677853473</v>
      </c>
      <c r="G139">
        <f>CORREL(C139:C147,D139:D147)</f>
        <v>0.96764663965953168</v>
      </c>
      <c r="H139"/>
    </row>
    <row r="140" spans="1:8" x14ac:dyDescent="0.2">
      <c r="B140">
        <v>2010</v>
      </c>
      <c r="C140" s="52">
        <v>1.0460802909277411E-3</v>
      </c>
      <c r="D140" s="52">
        <v>3.6249691739657545E-4</v>
      </c>
      <c r="E140" t="s">
        <v>522</v>
      </c>
      <c r="F140" t="s">
        <v>520</v>
      </c>
      <c r="G140" t="s">
        <v>521</v>
      </c>
      <c r="H140"/>
    </row>
    <row r="141" spans="1:8" x14ac:dyDescent="0.2">
      <c r="B141">
        <v>2011</v>
      </c>
      <c r="C141" s="52">
        <v>1.1352446715309627E-3</v>
      </c>
      <c r="D141" s="52">
        <v>3.7395985812061579E-4</v>
      </c>
      <c r="E141" t="s">
        <v>628</v>
      </c>
      <c r="F141" t="s">
        <v>629</v>
      </c>
      <c r="G141" t="s">
        <v>630</v>
      </c>
      <c r="H141"/>
    </row>
    <row r="142" spans="1:8" x14ac:dyDescent="0.2">
      <c r="B142">
        <v>2012</v>
      </c>
      <c r="C142" s="52">
        <v>1.1196515237082187E-3</v>
      </c>
      <c r="D142" s="52">
        <v>3.7148959221249743E-4</v>
      </c>
      <c r="E142" t="s">
        <v>624</v>
      </c>
      <c r="F142" t="s">
        <v>624</v>
      </c>
      <c r="G142"/>
      <c r="H142"/>
    </row>
    <row r="143" spans="1:8" x14ac:dyDescent="0.2">
      <c r="B143">
        <v>2013</v>
      </c>
      <c r="C143" s="52">
        <v>1.2737873266777504E-3</v>
      </c>
      <c r="D143" s="52">
        <v>4.1303546911592635E-4</v>
      </c>
      <c r="G143"/>
      <c r="H143"/>
    </row>
    <row r="144" spans="1:8" x14ac:dyDescent="0.2">
      <c r="B144">
        <v>2014</v>
      </c>
      <c r="C144" s="52">
        <v>1.0676695858246148E-3</v>
      </c>
      <c r="D144" s="52">
        <v>3.6452608846937706E-4</v>
      </c>
      <c r="G144"/>
      <c r="H144"/>
    </row>
    <row r="145" spans="1:8" x14ac:dyDescent="0.2">
      <c r="B145">
        <v>2015</v>
      </c>
      <c r="C145" s="52">
        <v>1.0460115851903687E-3</v>
      </c>
      <c r="D145" s="52">
        <v>3.6343488289281576E-4</v>
      </c>
      <c r="G145"/>
      <c r="H145"/>
    </row>
    <row r="146" spans="1:8" x14ac:dyDescent="0.2">
      <c r="B146">
        <v>2016</v>
      </c>
      <c r="C146" s="52">
        <v>9.0428470056514668E-4</v>
      </c>
      <c r="D146" s="52">
        <v>3.2915571924556629E-4</v>
      </c>
      <c r="G146"/>
      <c r="H146"/>
    </row>
    <row r="147" spans="1:8" x14ac:dyDescent="0.2">
      <c r="B147">
        <v>2017</v>
      </c>
      <c r="C147" s="52">
        <v>1.0685375809133763E-3</v>
      </c>
      <c r="D147" s="52">
        <v>3.7806700279303577E-4</v>
      </c>
      <c r="G147"/>
      <c r="H147"/>
    </row>
    <row r="148" spans="1:8" x14ac:dyDescent="0.2">
      <c r="A148" t="s">
        <v>573</v>
      </c>
      <c r="B148">
        <v>2009</v>
      </c>
      <c r="C148" s="52">
        <v>1.0818076907872353E-3</v>
      </c>
      <c r="D148" s="52">
        <v>3.5649876273958814E-4</v>
      </c>
      <c r="E148">
        <f>CORREL(B148:B156,C148:C156)</f>
        <v>-0.26264060996285982</v>
      </c>
      <c r="F148">
        <f>CORREL(B148:B156,D148:D156)</f>
        <v>-0.12904098282962409</v>
      </c>
      <c r="G148">
        <f>CORREL(C148:C156,D148:D156)</f>
        <v>0.97143057452334969</v>
      </c>
      <c r="H148"/>
    </row>
    <row r="149" spans="1:8" x14ac:dyDescent="0.2">
      <c r="B149">
        <v>2010</v>
      </c>
      <c r="C149" s="52">
        <v>1.0546697615765631E-3</v>
      </c>
      <c r="D149" s="52">
        <v>3.5512053391950822E-4</v>
      </c>
      <c r="E149" t="s">
        <v>520</v>
      </c>
      <c r="F149" t="s">
        <v>520</v>
      </c>
      <c r="G149" t="s">
        <v>521</v>
      </c>
      <c r="H149"/>
    </row>
    <row r="150" spans="1:8" x14ac:dyDescent="0.2">
      <c r="B150">
        <v>2011</v>
      </c>
      <c r="C150" s="52">
        <v>1.1671807491853974E-3</v>
      </c>
      <c r="D150" s="52">
        <v>3.7864528400042581E-4</v>
      </c>
      <c r="E150" t="s">
        <v>628</v>
      </c>
      <c r="F150" t="s">
        <v>629</v>
      </c>
      <c r="G150" t="s">
        <v>630</v>
      </c>
      <c r="H150"/>
    </row>
    <row r="151" spans="1:8" x14ac:dyDescent="0.2">
      <c r="B151">
        <v>2012</v>
      </c>
      <c r="C151" s="52">
        <v>1.2164301958626465E-3</v>
      </c>
      <c r="D151" s="52">
        <v>3.849558810367714E-4</v>
      </c>
      <c r="E151" t="s">
        <v>624</v>
      </c>
      <c r="F151" t="s">
        <v>624</v>
      </c>
      <c r="G151"/>
      <c r="H151"/>
    </row>
    <row r="152" spans="1:8" x14ac:dyDescent="0.2">
      <c r="B152">
        <v>2013</v>
      </c>
      <c r="C152" s="52">
        <v>1.3171099427580328E-3</v>
      </c>
      <c r="D152" s="52">
        <v>4.2889911776274845E-4</v>
      </c>
      <c r="G152"/>
      <c r="H152"/>
    </row>
    <row r="153" spans="1:8" x14ac:dyDescent="0.2">
      <c r="B153">
        <v>2014</v>
      </c>
      <c r="C153" s="52">
        <v>1.1078861541485804E-3</v>
      </c>
      <c r="D153" s="52">
        <v>3.7572886993390402E-4</v>
      </c>
      <c r="G153"/>
      <c r="H153"/>
    </row>
    <row r="154" spans="1:8" x14ac:dyDescent="0.2">
      <c r="B154">
        <v>2015</v>
      </c>
      <c r="C154" s="52">
        <v>1.1808323438869963E-3</v>
      </c>
      <c r="D154" s="52">
        <v>3.8882960482119799E-4</v>
      </c>
      <c r="G154"/>
      <c r="H154"/>
    </row>
    <row r="155" spans="1:8" x14ac:dyDescent="0.2">
      <c r="B155">
        <v>2016</v>
      </c>
      <c r="C155" s="52">
        <v>9.7332127263849574E-4</v>
      </c>
      <c r="D155" s="52">
        <v>3.322817764053677E-4</v>
      </c>
      <c r="G155"/>
      <c r="H155"/>
    </row>
    <row r="156" spans="1:8" x14ac:dyDescent="0.2">
      <c r="B156">
        <v>2017</v>
      </c>
      <c r="C156" s="52">
        <v>1.0070789691802688E-3</v>
      </c>
      <c r="D156" s="52">
        <v>3.5102801851866178E-4</v>
      </c>
      <c r="G156"/>
      <c r="H156"/>
    </row>
    <row r="157" spans="1:8" x14ac:dyDescent="0.2">
      <c r="A157" t="s">
        <v>574</v>
      </c>
      <c r="B157">
        <v>2009</v>
      </c>
      <c r="C157" s="52">
        <v>1.087304607534762E-3</v>
      </c>
      <c r="D157" s="52">
        <v>3.0409062042035753E-4</v>
      </c>
      <c r="E157">
        <f>CORREL(B157:B165,C157:C165)</f>
        <v>-0.59000684601583775</v>
      </c>
      <c r="F157">
        <f>CORREL(B157:B165,D157:D165)</f>
        <v>0.39974183320127671</v>
      </c>
      <c r="G157">
        <f>CORREL(C157:C165,D157:D165)</f>
        <v>0.36319200371549271</v>
      </c>
      <c r="H157"/>
    </row>
    <row r="158" spans="1:8" x14ac:dyDescent="0.2">
      <c r="B158">
        <v>2010</v>
      </c>
      <c r="C158" s="52">
        <v>1.1123672131185217E-3</v>
      </c>
      <c r="D158" s="52">
        <v>3.0009005181637566E-4</v>
      </c>
      <c r="E158" t="s">
        <v>521</v>
      </c>
      <c r="F158" t="s">
        <v>522</v>
      </c>
      <c r="G158" t="s">
        <v>522</v>
      </c>
      <c r="H158"/>
    </row>
    <row r="159" spans="1:8" x14ac:dyDescent="0.2">
      <c r="B159">
        <v>2011</v>
      </c>
      <c r="C159" s="52">
        <v>1.0794929340276231E-3</v>
      </c>
      <c r="D159" s="52">
        <v>3.1523416922682077E-4</v>
      </c>
      <c r="E159" t="s">
        <v>628</v>
      </c>
      <c r="F159" t="s">
        <v>629</v>
      </c>
      <c r="G159" t="s">
        <v>630</v>
      </c>
      <c r="H159"/>
    </row>
    <row r="160" spans="1:8" x14ac:dyDescent="0.2">
      <c r="B160">
        <v>2012</v>
      </c>
      <c r="C160" s="52">
        <v>9.9765136660967405E-4</v>
      </c>
      <c r="D160" s="52">
        <v>2.9528931191145046E-4</v>
      </c>
      <c r="E160" t="s">
        <v>624</v>
      </c>
      <c r="F160" t="s">
        <v>625</v>
      </c>
      <c r="G160"/>
      <c r="H160"/>
    </row>
    <row r="161" spans="1:8" x14ac:dyDescent="0.2">
      <c r="B161">
        <v>2013</v>
      </c>
      <c r="C161" s="52">
        <v>1.0443187517163016E-3</v>
      </c>
      <c r="D161" s="52">
        <v>3.0721140931402478E-4</v>
      </c>
      <c r="G161"/>
      <c r="H161"/>
    </row>
    <row r="162" spans="1:8" x14ac:dyDescent="0.2">
      <c r="B162">
        <v>2014</v>
      </c>
      <c r="C162" s="52">
        <v>1.1082337860907894E-3</v>
      </c>
      <c r="D162" s="52">
        <v>3.4309530011535745E-4</v>
      </c>
      <c r="G162"/>
      <c r="H162"/>
    </row>
    <row r="163" spans="1:8" x14ac:dyDescent="0.2">
      <c r="B163">
        <v>2015</v>
      </c>
      <c r="C163" s="52">
        <v>1.0421960630725103E-3</v>
      </c>
      <c r="D163" s="52">
        <v>3.0693010011089089E-4</v>
      </c>
      <c r="G163"/>
      <c r="H163"/>
    </row>
    <row r="164" spans="1:8" x14ac:dyDescent="0.2">
      <c r="B164">
        <v>2016</v>
      </c>
      <c r="C164" s="52">
        <v>9.4434474742234142E-4</v>
      </c>
      <c r="D164" s="52">
        <v>3.0328943280437685E-4</v>
      </c>
      <c r="G164"/>
      <c r="H164"/>
    </row>
    <row r="165" spans="1:8" x14ac:dyDescent="0.2">
      <c r="B165">
        <v>2017</v>
      </c>
      <c r="C165" s="52">
        <v>1.0271106642504078E-3</v>
      </c>
      <c r="D165" s="52">
        <v>3.267156688718688E-4</v>
      </c>
      <c r="G165"/>
      <c r="H165"/>
    </row>
    <row r="166" spans="1:8" x14ac:dyDescent="0.2">
      <c r="A166" t="s">
        <v>575</v>
      </c>
      <c r="B166">
        <v>2009</v>
      </c>
      <c r="C166" s="52">
        <v>9.1487975993327902E-4</v>
      </c>
      <c r="D166" s="52">
        <v>2.6339972426899774E-4</v>
      </c>
      <c r="E166">
        <f>CORREL(B166:B174,C166:C174)</f>
        <v>-0.84465833306718219</v>
      </c>
      <c r="F166">
        <f>CORREL(B166:B174,D166:D174)</f>
        <v>-0.41700539821839722</v>
      </c>
      <c r="G166">
        <f>CORREL(C166:C174,D166:D174)</f>
        <v>0.70349155756600468</v>
      </c>
      <c r="H166"/>
    </row>
    <row r="167" spans="1:8" x14ac:dyDescent="0.2">
      <c r="B167">
        <v>2010</v>
      </c>
      <c r="C167" s="52">
        <v>1.0027975240228843E-3</v>
      </c>
      <c r="D167" s="52">
        <v>2.747664033281335E-4</v>
      </c>
      <c r="E167" t="s">
        <v>521</v>
      </c>
      <c r="F167" t="s">
        <v>522</v>
      </c>
      <c r="G167" t="s">
        <v>521</v>
      </c>
      <c r="H167"/>
    </row>
    <row r="168" spans="1:8" x14ac:dyDescent="0.2">
      <c r="B168">
        <v>2011</v>
      </c>
      <c r="C168" s="52">
        <v>8.8785359137268343E-4</v>
      </c>
      <c r="D168" s="52">
        <v>2.5888332603264436E-4</v>
      </c>
      <c r="E168" t="s">
        <v>628</v>
      </c>
      <c r="F168" t="s">
        <v>629</v>
      </c>
      <c r="G168" t="s">
        <v>630</v>
      </c>
      <c r="H168"/>
    </row>
    <row r="169" spans="1:8" x14ac:dyDescent="0.2">
      <c r="B169">
        <v>2012</v>
      </c>
      <c r="C169" s="52">
        <v>8.9658023149912966E-4</v>
      </c>
      <c r="D169" s="52">
        <v>2.4213903158067538E-4</v>
      </c>
      <c r="E169" t="s">
        <v>624</v>
      </c>
      <c r="F169" t="s">
        <v>624</v>
      </c>
      <c r="G169"/>
      <c r="H169"/>
    </row>
    <row r="170" spans="1:8" x14ac:dyDescent="0.2">
      <c r="B170">
        <v>2013</v>
      </c>
      <c r="C170" s="52">
        <v>9.1636612231860127E-4</v>
      </c>
      <c r="D170" s="52">
        <v>2.8476509075847135E-4</v>
      </c>
      <c r="G170"/>
      <c r="H170"/>
    </row>
    <row r="171" spans="1:8" x14ac:dyDescent="0.2">
      <c r="B171">
        <v>2014</v>
      </c>
      <c r="C171" s="52">
        <v>8.1875169961241568E-4</v>
      </c>
      <c r="D171" s="52">
        <v>2.6490374939657077E-4</v>
      </c>
      <c r="G171"/>
      <c r="H171"/>
    </row>
    <row r="172" spans="1:8" x14ac:dyDescent="0.2">
      <c r="B172">
        <v>2015</v>
      </c>
      <c r="C172" s="52">
        <v>7.8401313424318489E-4</v>
      </c>
      <c r="D172" s="52">
        <v>2.4606820600556797E-4</v>
      </c>
      <c r="G172"/>
      <c r="H172"/>
    </row>
    <row r="173" spans="1:8" x14ac:dyDescent="0.2">
      <c r="B173">
        <v>2016</v>
      </c>
      <c r="C173" s="52">
        <v>6.9418720436732978E-4</v>
      </c>
      <c r="D173" s="52">
        <v>2.322980931249806E-4</v>
      </c>
      <c r="G173"/>
      <c r="H173"/>
    </row>
    <row r="174" spans="1:8" x14ac:dyDescent="0.2">
      <c r="B174">
        <v>2017</v>
      </c>
      <c r="C174" s="52">
        <v>7.8971864732957483E-4</v>
      </c>
      <c r="D174" s="52">
        <v>2.5871244746129466E-4</v>
      </c>
      <c r="G174"/>
      <c r="H174"/>
    </row>
    <row r="175" spans="1:8" x14ac:dyDescent="0.2">
      <c r="A175" t="s">
        <v>576</v>
      </c>
      <c r="B175">
        <v>2009</v>
      </c>
      <c r="C175" s="52">
        <v>1.0718521484169106E-3</v>
      </c>
      <c r="D175" s="52">
        <v>4.8542214254242697E-4</v>
      </c>
      <c r="E175">
        <f>CORREL(B175:B183,C175:C183)</f>
        <v>-0.21667256541271063</v>
      </c>
      <c r="F175">
        <f>CORREL(B175:B183,D175:D183)</f>
        <v>0.48940353802573244</v>
      </c>
      <c r="G175">
        <f>CORREL(C175:C183,D175:D183)</f>
        <v>0.69383505673168133</v>
      </c>
      <c r="H175"/>
    </row>
    <row r="176" spans="1:8" x14ac:dyDescent="0.2">
      <c r="B176">
        <v>2010</v>
      </c>
      <c r="C176" s="52">
        <v>1.346651615346487E-3</v>
      </c>
      <c r="D176" s="52">
        <v>5.5134390075809781E-4</v>
      </c>
      <c r="E176" t="s">
        <v>520</v>
      </c>
      <c r="F176" t="s">
        <v>522</v>
      </c>
      <c r="G176" t="s">
        <v>521</v>
      </c>
      <c r="H176"/>
    </row>
    <row r="177" spans="1:8" x14ac:dyDescent="0.2">
      <c r="B177">
        <v>2011</v>
      </c>
      <c r="C177" s="52">
        <v>1.4553210010786613E-3</v>
      </c>
      <c r="D177" s="52">
        <v>5.9082972061657029E-4</v>
      </c>
      <c r="E177" t="s">
        <v>628</v>
      </c>
      <c r="F177" t="s">
        <v>629</v>
      </c>
      <c r="G177" t="s">
        <v>630</v>
      </c>
      <c r="H177"/>
    </row>
    <row r="178" spans="1:8" x14ac:dyDescent="0.2">
      <c r="B178">
        <v>2012</v>
      </c>
      <c r="C178" s="52">
        <v>1.1342186333448258E-3</v>
      </c>
      <c r="D178" s="52">
        <v>5.0851902791289154E-4</v>
      </c>
      <c r="E178" t="s">
        <v>624</v>
      </c>
      <c r="F178" t="s">
        <v>625</v>
      </c>
      <c r="G178"/>
      <c r="H178"/>
    </row>
    <row r="179" spans="1:8" x14ac:dyDescent="0.2">
      <c r="B179">
        <v>2013</v>
      </c>
      <c r="C179" s="52">
        <v>1.2482303900345846E-3</v>
      </c>
      <c r="D179" s="52">
        <v>5.4128523247410265E-4</v>
      </c>
      <c r="G179"/>
      <c r="H179"/>
    </row>
    <row r="180" spans="1:8" x14ac:dyDescent="0.2">
      <c r="B180">
        <v>2014</v>
      </c>
      <c r="C180" s="52">
        <v>1.0422697877550508E-3</v>
      </c>
      <c r="D180" s="52">
        <v>5.3065971163725461E-4</v>
      </c>
      <c r="G180"/>
      <c r="H180"/>
    </row>
    <row r="181" spans="1:8" x14ac:dyDescent="0.2">
      <c r="B181">
        <v>2015</v>
      </c>
      <c r="C181" s="52">
        <v>1.3595715396810884E-3</v>
      </c>
      <c r="D181" s="52">
        <v>5.9516264171827324E-4</v>
      </c>
      <c r="G181"/>
      <c r="H181"/>
    </row>
    <row r="182" spans="1:8" x14ac:dyDescent="0.2">
      <c r="B182">
        <v>2016</v>
      </c>
      <c r="C182" s="52">
        <v>1.0218277265336335E-3</v>
      </c>
      <c r="D182" s="52">
        <v>5.5271193097594044E-4</v>
      </c>
      <c r="G182"/>
      <c r="H182"/>
    </row>
    <row r="183" spans="1:8" x14ac:dyDescent="0.2">
      <c r="B183">
        <v>2017</v>
      </c>
      <c r="C183" s="52">
        <v>1.2029088523155995E-3</v>
      </c>
      <c r="D183" s="52">
        <v>5.7428274980093137E-4</v>
      </c>
      <c r="G183"/>
      <c r="H183"/>
    </row>
    <row r="184" spans="1:8" x14ac:dyDescent="0.2">
      <c r="A184" t="s">
        <v>577</v>
      </c>
      <c r="B184">
        <v>2009</v>
      </c>
      <c r="C184" s="52">
        <v>8.1091082964602492E-4</v>
      </c>
      <c r="D184" s="52">
        <v>2.2900554828469345E-4</v>
      </c>
      <c r="E184">
        <f>CORREL(B184:B192,C184:C192)</f>
        <v>-8.338903900252545E-2</v>
      </c>
      <c r="F184">
        <f>CORREL(B184:B192,D184:D192)</f>
        <v>0.19491381723978801</v>
      </c>
      <c r="G184">
        <f>CORREL(C184:C192,D184:D192)</f>
        <v>0.8890975036579255</v>
      </c>
      <c r="H184"/>
    </row>
    <row r="185" spans="1:8" x14ac:dyDescent="0.2">
      <c r="B185">
        <v>2010</v>
      </c>
      <c r="C185" s="52">
        <v>8.4529312688867546E-4</v>
      </c>
      <c r="D185" s="52">
        <v>2.2031671185646234E-4</v>
      </c>
      <c r="E185" t="s">
        <v>623</v>
      </c>
      <c r="F185" t="s">
        <v>520</v>
      </c>
      <c r="G185" t="s">
        <v>521</v>
      </c>
      <c r="H185"/>
    </row>
    <row r="186" spans="1:8" x14ac:dyDescent="0.2">
      <c r="B186">
        <v>2011</v>
      </c>
      <c r="C186" s="52">
        <v>9.1294932527636382E-4</v>
      </c>
      <c r="D186" s="52">
        <v>2.3807582837853355E-4</v>
      </c>
      <c r="E186" t="s">
        <v>628</v>
      </c>
      <c r="F186" t="s">
        <v>629</v>
      </c>
      <c r="G186" t="s">
        <v>630</v>
      </c>
      <c r="H186"/>
    </row>
    <row r="187" spans="1:8" x14ac:dyDescent="0.2">
      <c r="B187">
        <v>2012</v>
      </c>
      <c r="C187" s="52">
        <v>8.1593005502345842E-4</v>
      </c>
      <c r="D187" s="52">
        <v>2.2297137531509831E-4</v>
      </c>
      <c r="E187" t="s">
        <v>624</v>
      </c>
      <c r="F187" t="s">
        <v>625</v>
      </c>
      <c r="G187"/>
      <c r="H187"/>
    </row>
    <row r="188" spans="1:8" x14ac:dyDescent="0.2">
      <c r="B188">
        <v>2013</v>
      </c>
      <c r="C188" s="52">
        <v>9.236531611290517E-4</v>
      </c>
      <c r="D188" s="52">
        <v>2.4441187917572868E-4</v>
      </c>
      <c r="G188"/>
      <c r="H188"/>
    </row>
    <row r="189" spans="1:8" x14ac:dyDescent="0.2">
      <c r="B189">
        <v>2014</v>
      </c>
      <c r="C189" s="52">
        <v>8.1144178003716191E-4</v>
      </c>
      <c r="D189" s="52">
        <v>2.2521237220981234E-4</v>
      </c>
      <c r="G189"/>
      <c r="H189"/>
    </row>
    <row r="190" spans="1:8" x14ac:dyDescent="0.2">
      <c r="B190">
        <v>2015</v>
      </c>
      <c r="C190" s="52">
        <v>9.5576653716264036E-4</v>
      </c>
      <c r="D190" s="52">
        <v>2.5665260585866061E-4</v>
      </c>
      <c r="G190"/>
      <c r="H190"/>
    </row>
    <row r="191" spans="1:8" x14ac:dyDescent="0.2">
      <c r="B191">
        <v>2016</v>
      </c>
      <c r="C191" s="52">
        <v>8.1609567010243174E-4</v>
      </c>
      <c r="D191" s="52">
        <v>2.2878371264085294E-4</v>
      </c>
      <c r="G191"/>
      <c r="H191"/>
    </row>
    <row r="192" spans="1:8" x14ac:dyDescent="0.2">
      <c r="B192">
        <v>2017</v>
      </c>
      <c r="C192" s="52">
        <v>7.8449026890258899E-4</v>
      </c>
      <c r="D192" s="52">
        <v>2.2546078865339449E-4</v>
      </c>
      <c r="G192"/>
      <c r="H192"/>
    </row>
    <row r="193" spans="1:8" x14ac:dyDescent="0.2">
      <c r="A193" t="s">
        <v>578</v>
      </c>
      <c r="B193">
        <v>2009</v>
      </c>
      <c r="C193" s="52">
        <v>1.0131621797452586E-3</v>
      </c>
      <c r="D193" s="52">
        <v>2.5755716018120229E-4</v>
      </c>
      <c r="E193">
        <f>CORREL(B193:B201,C193:C201)</f>
        <v>-0.21973072309911371</v>
      </c>
      <c r="F193">
        <f>CORREL(B193:B201,D193:D201)</f>
        <v>4.9092159083056058E-2</v>
      </c>
      <c r="G193">
        <f>CORREL(C193:C201,D193:D201)</f>
        <v>0.90631413042854303</v>
      </c>
      <c r="H193"/>
    </row>
    <row r="194" spans="1:8" x14ac:dyDescent="0.2">
      <c r="B194">
        <v>2010</v>
      </c>
      <c r="C194" s="52">
        <v>9.8806769669081531E-4</v>
      </c>
      <c r="D194" s="52">
        <v>2.4364575574651947E-4</v>
      </c>
      <c r="E194" t="s">
        <v>520</v>
      </c>
      <c r="F194" t="s">
        <v>623</v>
      </c>
      <c r="G194" t="s">
        <v>521</v>
      </c>
      <c r="H194"/>
    </row>
    <row r="195" spans="1:8" x14ac:dyDescent="0.2">
      <c r="B195">
        <v>2011</v>
      </c>
      <c r="C195" s="52">
        <v>1.0989117102308159E-3</v>
      </c>
      <c r="D195" s="52">
        <v>2.7504976158514665E-4</v>
      </c>
      <c r="E195" t="s">
        <v>628</v>
      </c>
      <c r="F195" t="s">
        <v>629</v>
      </c>
      <c r="G195" t="s">
        <v>630</v>
      </c>
      <c r="H195"/>
    </row>
    <row r="196" spans="1:8" x14ac:dyDescent="0.2">
      <c r="B196">
        <v>2012</v>
      </c>
      <c r="C196" s="52">
        <v>1.0318209377850553E-3</v>
      </c>
      <c r="D196" s="52">
        <v>2.6084907520063376E-4</v>
      </c>
      <c r="E196" t="s">
        <v>624</v>
      </c>
      <c r="F196" t="s">
        <v>625</v>
      </c>
      <c r="G196"/>
      <c r="H196"/>
    </row>
    <row r="197" spans="1:8" x14ac:dyDescent="0.2">
      <c r="B197">
        <v>2013</v>
      </c>
      <c r="C197" s="52">
        <v>1.1611721043975917E-3</v>
      </c>
      <c r="D197" s="52">
        <v>2.946226967272657E-4</v>
      </c>
      <c r="G197"/>
      <c r="H197"/>
    </row>
    <row r="198" spans="1:8" x14ac:dyDescent="0.2">
      <c r="B198">
        <v>2014</v>
      </c>
      <c r="C198" s="52">
        <v>9.6785981955909513E-4</v>
      </c>
      <c r="D198" s="52">
        <v>2.6437179927991732E-4</v>
      </c>
      <c r="G198"/>
      <c r="H198"/>
    </row>
    <row r="199" spans="1:8" x14ac:dyDescent="0.2">
      <c r="B199">
        <v>2015</v>
      </c>
      <c r="C199" s="52">
        <v>1.1145966570758131E-3</v>
      </c>
      <c r="D199" s="52">
        <v>2.7599454469721187E-4</v>
      </c>
      <c r="G199"/>
      <c r="H199"/>
    </row>
    <row r="200" spans="1:8" x14ac:dyDescent="0.2">
      <c r="B200">
        <v>2016</v>
      </c>
      <c r="C200" s="52">
        <v>8.7232656947806343E-4</v>
      </c>
      <c r="D200" s="52">
        <v>2.3450289613301609E-4</v>
      </c>
      <c r="G200"/>
      <c r="H200"/>
    </row>
    <row r="201" spans="1:8" x14ac:dyDescent="0.2">
      <c r="B201">
        <v>2017</v>
      </c>
      <c r="C201" s="52">
        <v>1.0034143071399354E-3</v>
      </c>
      <c r="D201" s="52">
        <v>2.6786595007356718E-4</v>
      </c>
      <c r="G201"/>
      <c r="H201"/>
    </row>
    <row r="202" spans="1:8" x14ac:dyDescent="0.2">
      <c r="A202" t="s">
        <v>579</v>
      </c>
      <c r="B202">
        <v>2009</v>
      </c>
      <c r="C202" s="52">
        <v>7.4917713823395419E-4</v>
      </c>
      <c r="D202" s="52">
        <v>1.9374088061475109E-4</v>
      </c>
      <c r="E202">
        <f>CORREL(B202:B210,C202:C210)</f>
        <v>0.22405766054460075</v>
      </c>
      <c r="F202">
        <f>CORREL(B202:B210,D202:D210)</f>
        <v>0.65522832664432984</v>
      </c>
      <c r="G202">
        <f>CORREL(C202:C210,D202:D210)</f>
        <v>0.86138464373187795</v>
      </c>
      <c r="H202"/>
    </row>
    <row r="203" spans="1:8" x14ac:dyDescent="0.2">
      <c r="B203">
        <v>2010</v>
      </c>
      <c r="C203" s="52">
        <v>7.2027987555762444E-4</v>
      </c>
      <c r="D203" s="52">
        <v>1.8053317060525508E-4</v>
      </c>
      <c r="E203" t="s">
        <v>520</v>
      </c>
      <c r="F203" t="s">
        <v>521</v>
      </c>
      <c r="G203" t="s">
        <v>521</v>
      </c>
      <c r="H203"/>
    </row>
    <row r="204" spans="1:8" x14ac:dyDescent="0.2">
      <c r="B204">
        <v>2011</v>
      </c>
      <c r="C204" s="52">
        <v>8.3042330145528765E-4</v>
      </c>
      <c r="D204" s="52">
        <v>2.1050626096344506E-4</v>
      </c>
      <c r="E204" t="s">
        <v>628</v>
      </c>
      <c r="F204" t="s">
        <v>629</v>
      </c>
      <c r="G204" t="s">
        <v>630</v>
      </c>
      <c r="H204"/>
    </row>
    <row r="205" spans="1:8" x14ac:dyDescent="0.2">
      <c r="B205">
        <v>2012</v>
      </c>
      <c r="C205" s="52">
        <v>7.5426437419287085E-4</v>
      </c>
      <c r="D205" s="52">
        <v>1.962478916646188E-4</v>
      </c>
      <c r="E205" t="s">
        <v>625</v>
      </c>
      <c r="F205" t="s">
        <v>625</v>
      </c>
      <c r="G205"/>
      <c r="H205"/>
    </row>
    <row r="206" spans="1:8" x14ac:dyDescent="0.2">
      <c r="B206">
        <v>2013</v>
      </c>
      <c r="C206" s="52">
        <v>8.8322666589936807E-4</v>
      </c>
      <c r="D206" s="52">
        <v>2.2467182931366051E-4</v>
      </c>
      <c r="G206"/>
      <c r="H206"/>
    </row>
    <row r="207" spans="1:8" x14ac:dyDescent="0.2">
      <c r="B207">
        <v>2014</v>
      </c>
      <c r="C207" s="52">
        <v>8.4117370397414511E-4</v>
      </c>
      <c r="D207" s="52">
        <v>2.2379441272940979E-4</v>
      </c>
      <c r="G207"/>
      <c r="H207"/>
    </row>
    <row r="208" spans="1:8" x14ac:dyDescent="0.2">
      <c r="B208">
        <v>2015</v>
      </c>
      <c r="C208" s="52">
        <v>8.518271541008344E-4</v>
      </c>
      <c r="D208" s="52">
        <v>2.2588672211492229E-4</v>
      </c>
      <c r="G208"/>
      <c r="H208"/>
    </row>
    <row r="209" spans="1:8" x14ac:dyDescent="0.2">
      <c r="B209">
        <v>2016</v>
      </c>
      <c r="C209" s="52">
        <v>7.3579309384681508E-4</v>
      </c>
      <c r="D209" s="52">
        <v>2.0624000164576404E-4</v>
      </c>
      <c r="G209"/>
      <c r="H209"/>
    </row>
    <row r="210" spans="1:8" x14ac:dyDescent="0.2">
      <c r="B210">
        <v>2017</v>
      </c>
      <c r="C210" s="52">
        <v>7.7713252228957372E-4</v>
      </c>
      <c r="D210" s="52">
        <v>2.1704469927216212E-4</v>
      </c>
      <c r="G210"/>
      <c r="H210"/>
    </row>
    <row r="211" spans="1:8" x14ac:dyDescent="0.2">
      <c r="A211" t="s">
        <v>580</v>
      </c>
      <c r="B211">
        <v>2009</v>
      </c>
      <c r="C211" s="52">
        <v>6.3429966619010032E-4</v>
      </c>
      <c r="D211" s="52">
        <v>1.9326957565430166E-4</v>
      </c>
      <c r="E211">
        <f>CORREL(B211:B219,C211:C219)</f>
        <v>-0.19602553121876054</v>
      </c>
      <c r="F211">
        <f>CORREL(B211:B219,D211:D219)</f>
        <v>-4.3968236859118125E-2</v>
      </c>
      <c r="G211">
        <f>CORREL(C211:C219,D211:D219)</f>
        <v>0.93251041714431271</v>
      </c>
      <c r="H211"/>
    </row>
    <row r="212" spans="1:8" x14ac:dyDescent="0.2">
      <c r="B212">
        <v>2010</v>
      </c>
      <c r="C212" s="52">
        <v>6.5632779871061268E-4</v>
      </c>
      <c r="D212" s="52">
        <v>1.9872186837573849E-4</v>
      </c>
      <c r="E212" t="s">
        <v>520</v>
      </c>
      <c r="F212" t="s">
        <v>623</v>
      </c>
      <c r="G212" t="s">
        <v>521</v>
      </c>
      <c r="H212"/>
    </row>
    <row r="213" spans="1:8" x14ac:dyDescent="0.2">
      <c r="B213">
        <v>2011</v>
      </c>
      <c r="C213" s="52">
        <v>7.322994371820236E-4</v>
      </c>
      <c r="D213" s="52">
        <v>2.267358161400257E-4</v>
      </c>
      <c r="E213" t="s">
        <v>628</v>
      </c>
      <c r="F213" t="s">
        <v>629</v>
      </c>
      <c r="G213" t="s">
        <v>630</v>
      </c>
      <c r="H213"/>
    </row>
    <row r="214" spans="1:8" x14ac:dyDescent="0.2">
      <c r="B214">
        <v>2012</v>
      </c>
      <c r="C214" s="52">
        <v>7.2055332334398643E-4</v>
      </c>
      <c r="D214" s="52">
        <v>2.1779794749280979E-4</v>
      </c>
      <c r="E214" t="s">
        <v>624</v>
      </c>
      <c r="F214" t="s">
        <v>624</v>
      </c>
      <c r="G214"/>
      <c r="H214"/>
    </row>
    <row r="215" spans="1:8" x14ac:dyDescent="0.2">
      <c r="B215">
        <v>2013</v>
      </c>
      <c r="C215" s="52">
        <v>7.0961241973269281E-4</v>
      </c>
      <c r="D215" s="52">
        <v>2.1017987235859192E-4</v>
      </c>
      <c r="G215"/>
      <c r="H215"/>
    </row>
    <row r="216" spans="1:8" x14ac:dyDescent="0.2">
      <c r="B216">
        <v>2014</v>
      </c>
      <c r="C216" s="52">
        <v>6.0881865152780286E-4</v>
      </c>
      <c r="D216" s="52">
        <v>1.9317111089260539E-4</v>
      </c>
      <c r="G216"/>
      <c r="H216"/>
    </row>
    <row r="217" spans="1:8" x14ac:dyDescent="0.2">
      <c r="B217">
        <v>2015</v>
      </c>
      <c r="C217" s="52">
        <v>7.1534914331488199E-4</v>
      </c>
      <c r="D217" s="52">
        <v>2.1464566580717831E-4</v>
      </c>
      <c r="G217"/>
      <c r="H217"/>
    </row>
    <row r="218" spans="1:8" x14ac:dyDescent="0.2">
      <c r="B218">
        <v>2016</v>
      </c>
      <c r="C218" s="52">
        <v>5.192423837103048E-4</v>
      </c>
      <c r="D218" s="52">
        <v>1.8438544024814663E-4</v>
      </c>
      <c r="G218"/>
      <c r="H218"/>
    </row>
    <row r="219" spans="1:8" x14ac:dyDescent="0.2">
      <c r="B219">
        <v>2017</v>
      </c>
      <c r="C219" s="52">
        <v>6.988518021935309E-4</v>
      </c>
      <c r="D219" s="52">
        <v>2.1286638281776648E-4</v>
      </c>
      <c r="G219"/>
      <c r="H219"/>
    </row>
    <row r="220" spans="1:8" x14ac:dyDescent="0.2">
      <c r="A220" t="s">
        <v>581</v>
      </c>
      <c r="B220">
        <v>2009</v>
      </c>
      <c r="C220" s="52">
        <v>9.8360327992315258E-4</v>
      </c>
      <c r="D220" s="52">
        <v>3.2132884362680682E-4</v>
      </c>
      <c r="E220">
        <f>CORREL(B220:B228,C220:C228)</f>
        <v>0.9158587834026104</v>
      </c>
      <c r="F220">
        <f>CORREL(B220:B228,D220:D228)</f>
        <v>0.94140862850587015</v>
      </c>
      <c r="G220">
        <f>CORREL(C220:C228,D220:D228)</f>
        <v>0.93794792362872403</v>
      </c>
      <c r="H220"/>
    </row>
    <row r="221" spans="1:8" x14ac:dyDescent="0.2">
      <c r="B221">
        <v>2010</v>
      </c>
      <c r="C221" s="52">
        <v>9.7324464053241894E-4</v>
      </c>
      <c r="D221" s="52">
        <v>3.3319910844425792E-4</v>
      </c>
      <c r="E221" t="s">
        <v>521</v>
      </c>
      <c r="F221" t="s">
        <v>521</v>
      </c>
      <c r="G221" t="s">
        <v>521</v>
      </c>
      <c r="H221"/>
    </row>
    <row r="222" spans="1:8" x14ac:dyDescent="0.2">
      <c r="B222">
        <v>2011</v>
      </c>
      <c r="C222" s="52">
        <v>1.1128912531612471E-3</v>
      </c>
      <c r="D222" s="52">
        <v>3.6474287806834496E-4</v>
      </c>
      <c r="E222" t="s">
        <v>628</v>
      </c>
      <c r="F222" t="s">
        <v>629</v>
      </c>
      <c r="G222" t="s">
        <v>630</v>
      </c>
      <c r="H222"/>
    </row>
    <row r="223" spans="1:8" x14ac:dyDescent="0.2">
      <c r="B223">
        <v>2012</v>
      </c>
      <c r="C223" s="52">
        <v>9.7408493392519473E-4</v>
      </c>
      <c r="D223" s="52">
        <v>3.3681881622713423E-4</v>
      </c>
      <c r="E223" t="s">
        <v>625</v>
      </c>
      <c r="F223" t="s">
        <v>625</v>
      </c>
      <c r="G223"/>
      <c r="H223"/>
    </row>
    <row r="224" spans="1:8" x14ac:dyDescent="0.2">
      <c r="B224">
        <v>2013</v>
      </c>
      <c r="C224" s="52">
        <v>1.2429890048637484E-3</v>
      </c>
      <c r="D224" s="52">
        <v>3.949092670142153E-4</v>
      </c>
      <c r="G224"/>
      <c r="H224"/>
    </row>
    <row r="225" spans="1:8" x14ac:dyDescent="0.2">
      <c r="B225">
        <v>2014</v>
      </c>
      <c r="C225" s="52">
        <v>1.1754988061060041E-3</v>
      </c>
      <c r="D225" s="52">
        <v>4.1533390424672398E-4</v>
      </c>
      <c r="G225"/>
      <c r="H225"/>
    </row>
    <row r="226" spans="1:8" x14ac:dyDescent="0.2">
      <c r="B226">
        <v>2015</v>
      </c>
      <c r="C226" s="52">
        <v>1.3325883278566951E-3</v>
      </c>
      <c r="D226" s="52">
        <v>4.1200342122982292E-4</v>
      </c>
      <c r="G226"/>
      <c r="H226"/>
    </row>
    <row r="227" spans="1:8" x14ac:dyDescent="0.2">
      <c r="B227">
        <v>2016</v>
      </c>
      <c r="C227" s="52">
        <v>1.3347443352321833E-3</v>
      </c>
      <c r="D227" s="52">
        <v>4.1501377224117307E-4</v>
      </c>
      <c r="G227"/>
      <c r="H227"/>
    </row>
    <row r="228" spans="1:8" x14ac:dyDescent="0.2">
      <c r="B228">
        <v>2017</v>
      </c>
      <c r="C228" s="52">
        <v>1.3827500422674685E-3</v>
      </c>
      <c r="D228" s="52">
        <v>4.6771380478208844E-4</v>
      </c>
      <c r="G228"/>
      <c r="H228"/>
    </row>
    <row r="229" spans="1:8" x14ac:dyDescent="0.2">
      <c r="A229" t="s">
        <v>582</v>
      </c>
      <c r="B229">
        <v>2009</v>
      </c>
      <c r="C229" s="52">
        <v>1.0506283772273224E-3</v>
      </c>
      <c r="D229" s="52">
        <v>2.8626968644307319E-4</v>
      </c>
      <c r="E229">
        <f>CORREL(B229:B237,C229:C237)</f>
        <v>-4.3737101987755933E-2</v>
      </c>
      <c r="F229">
        <f>CORREL(B229:B237,D229:D237)</f>
        <v>0.2348699107529264</v>
      </c>
      <c r="G229">
        <f>CORREL(C229:C237,D229:D237)</f>
        <v>0.88408710100861165</v>
      </c>
      <c r="H229"/>
    </row>
    <row r="230" spans="1:8" x14ac:dyDescent="0.2">
      <c r="B230">
        <v>2010</v>
      </c>
      <c r="C230" s="52">
        <v>9.3729539106276398E-4</v>
      </c>
      <c r="D230" s="52">
        <v>2.6162942807807021E-4</v>
      </c>
      <c r="E230" t="s">
        <v>623</v>
      </c>
      <c r="F230" t="s">
        <v>520</v>
      </c>
      <c r="G230" t="s">
        <v>521</v>
      </c>
      <c r="H230"/>
    </row>
    <row r="231" spans="1:8" x14ac:dyDescent="0.2">
      <c r="B231">
        <v>2011</v>
      </c>
      <c r="C231" s="52">
        <v>9.6425473185259307E-4</v>
      </c>
      <c r="D231" s="52">
        <v>2.589193274148792E-4</v>
      </c>
      <c r="E231" t="s">
        <v>628</v>
      </c>
      <c r="F231" t="s">
        <v>629</v>
      </c>
      <c r="G231" t="s">
        <v>630</v>
      </c>
      <c r="H231"/>
    </row>
    <row r="232" spans="1:8" x14ac:dyDescent="0.2">
      <c r="B232">
        <v>2012</v>
      </c>
      <c r="C232" s="52">
        <v>9.8433875545107428E-4</v>
      </c>
      <c r="D232" s="52">
        <v>2.8114338572508748E-4</v>
      </c>
      <c r="E232" t="s">
        <v>624</v>
      </c>
      <c r="F232" t="s">
        <v>625</v>
      </c>
      <c r="G232"/>
      <c r="H232"/>
    </row>
    <row r="233" spans="1:8" x14ac:dyDescent="0.2">
      <c r="B233">
        <v>2013</v>
      </c>
      <c r="C233" s="52">
        <v>1.106436765630027E-3</v>
      </c>
      <c r="D233" s="52">
        <v>2.9711674457887836E-4</v>
      </c>
      <c r="G233"/>
      <c r="H233"/>
    </row>
    <row r="234" spans="1:8" x14ac:dyDescent="0.2">
      <c r="B234">
        <v>2014</v>
      </c>
      <c r="C234" s="52">
        <v>9.9082523191365438E-4</v>
      </c>
      <c r="D234" s="52">
        <v>2.9236585637908353E-4</v>
      </c>
      <c r="G234"/>
      <c r="H234"/>
    </row>
    <row r="235" spans="1:8" x14ac:dyDescent="0.2">
      <c r="B235">
        <v>2015</v>
      </c>
      <c r="C235" s="52">
        <v>1.0976159106371817E-3</v>
      </c>
      <c r="D235" s="52">
        <v>3.0051526368602566E-4</v>
      </c>
      <c r="G235"/>
      <c r="H235"/>
    </row>
    <row r="236" spans="1:8" x14ac:dyDescent="0.2">
      <c r="B236">
        <v>2016</v>
      </c>
      <c r="C236" s="52">
        <v>8.6696068723294054E-4</v>
      </c>
      <c r="D236" s="52">
        <v>2.5479665080880626E-4</v>
      </c>
      <c r="G236"/>
      <c r="H236"/>
    </row>
    <row r="237" spans="1:8" x14ac:dyDescent="0.2">
      <c r="B237">
        <v>2017</v>
      </c>
      <c r="C237" s="52">
        <v>1.0167322209709167E-3</v>
      </c>
      <c r="D237" s="52">
        <v>2.9019986438184555E-4</v>
      </c>
      <c r="G237"/>
      <c r="H237"/>
    </row>
    <row r="238" spans="1:8" x14ac:dyDescent="0.2">
      <c r="A238" t="s">
        <v>583</v>
      </c>
      <c r="B238">
        <v>2009</v>
      </c>
      <c r="C238" s="52">
        <v>1.3462444628071254E-3</v>
      </c>
      <c r="D238" s="52">
        <v>6.6850336277449152E-4</v>
      </c>
      <c r="E238">
        <f>CORREL(B238:B246,C238:C246)</f>
        <v>-0.23768171006819472</v>
      </c>
      <c r="F238">
        <f>CORREL(B238:B246,D238:D246)</f>
        <v>0.41289159331786734</v>
      </c>
      <c r="G238">
        <f>CORREL(C238:C246,D238:D246)</f>
        <v>0.50523580172259119</v>
      </c>
      <c r="H238"/>
    </row>
    <row r="239" spans="1:8" x14ac:dyDescent="0.2">
      <c r="B239">
        <v>2010</v>
      </c>
      <c r="C239" s="52">
        <v>1.6692118757184757E-3</v>
      </c>
      <c r="D239" s="52">
        <v>7.5920671428769454E-4</v>
      </c>
      <c r="E239" t="s">
        <v>520</v>
      </c>
      <c r="F239" t="s">
        <v>522</v>
      </c>
      <c r="G239" t="s">
        <v>521</v>
      </c>
      <c r="H239"/>
    </row>
    <row r="240" spans="1:8" x14ac:dyDescent="0.2">
      <c r="B240">
        <v>2011</v>
      </c>
      <c r="C240" s="52">
        <v>1.4818990956434216E-3</v>
      </c>
      <c r="D240" s="52">
        <v>6.9681872944547558E-4</v>
      </c>
      <c r="E240" t="s">
        <v>628</v>
      </c>
      <c r="F240" t="s">
        <v>629</v>
      </c>
      <c r="G240" t="s">
        <v>630</v>
      </c>
      <c r="H240"/>
    </row>
    <row r="241" spans="1:8" x14ac:dyDescent="0.2">
      <c r="B241">
        <v>2012</v>
      </c>
      <c r="C241" s="52">
        <v>1.2988632348968185E-3</v>
      </c>
      <c r="D241" s="52">
        <v>6.7445822342465439E-4</v>
      </c>
      <c r="E241" t="s">
        <v>624</v>
      </c>
      <c r="F241" t="s">
        <v>625</v>
      </c>
      <c r="G241"/>
      <c r="H241"/>
    </row>
    <row r="242" spans="1:8" x14ac:dyDescent="0.2">
      <c r="B242">
        <v>2013</v>
      </c>
      <c r="C242" s="52">
        <v>1.5645331770401563E-3</v>
      </c>
      <c r="D242" s="52">
        <v>7.2821788279053097E-4</v>
      </c>
      <c r="G242"/>
      <c r="H242"/>
    </row>
    <row r="243" spans="1:8" x14ac:dyDescent="0.2">
      <c r="B243">
        <v>2014</v>
      </c>
      <c r="C243" s="52">
        <v>1.5487175539800645E-3</v>
      </c>
      <c r="D243" s="52">
        <v>7.1207629485601045E-4</v>
      </c>
      <c r="G243"/>
      <c r="H243"/>
    </row>
    <row r="244" spans="1:8" x14ac:dyDescent="0.2">
      <c r="B244">
        <v>2015</v>
      </c>
      <c r="C244" s="52">
        <v>1.2971334852171727E-3</v>
      </c>
      <c r="D244" s="52">
        <v>7.4793843551476788E-4</v>
      </c>
      <c r="G244"/>
      <c r="H244"/>
    </row>
    <row r="245" spans="1:8" x14ac:dyDescent="0.2">
      <c r="B245">
        <v>2016</v>
      </c>
      <c r="C245" s="52">
        <v>1.2967659432615564E-3</v>
      </c>
      <c r="D245" s="52">
        <v>6.7412002506289496E-4</v>
      </c>
      <c r="G245"/>
      <c r="H245"/>
    </row>
    <row r="246" spans="1:8" x14ac:dyDescent="0.2">
      <c r="B246">
        <v>2017</v>
      </c>
      <c r="C246" s="52">
        <v>1.4757596870731131E-3</v>
      </c>
      <c r="D246" s="52">
        <v>7.9805190936711875E-4</v>
      </c>
      <c r="G246"/>
      <c r="H246"/>
    </row>
    <row r="247" spans="1:8" x14ac:dyDescent="0.2">
      <c r="A247" t="s">
        <v>584</v>
      </c>
      <c r="B247">
        <v>2009</v>
      </c>
      <c r="C247" s="52">
        <v>9.2055597743069312E-4</v>
      </c>
      <c r="D247" s="52">
        <v>4.0998639328866096E-4</v>
      </c>
      <c r="E247">
        <f>CORREL(B247:B255,C247:C255)</f>
        <v>0.64903104531198097</v>
      </c>
      <c r="F247">
        <f>CORREL(B247:B255,D247:D255)</f>
        <v>0.68366771741266186</v>
      </c>
      <c r="G247">
        <f>CORREL(C247:C255,D247:D255)</f>
        <v>0.83208742635970501</v>
      </c>
      <c r="H247"/>
    </row>
    <row r="248" spans="1:8" x14ac:dyDescent="0.2">
      <c r="B248">
        <v>2010</v>
      </c>
      <c r="C248" s="52">
        <v>1.0539777936241347E-3</v>
      </c>
      <c r="D248" s="52">
        <v>4.3761131017947246E-4</v>
      </c>
      <c r="E248" t="s">
        <v>521</v>
      </c>
      <c r="F248" t="s">
        <v>521</v>
      </c>
      <c r="G248" t="s">
        <v>521</v>
      </c>
      <c r="H248"/>
    </row>
    <row r="249" spans="1:8" x14ac:dyDescent="0.2">
      <c r="B249">
        <v>2011</v>
      </c>
      <c r="C249" s="52">
        <v>1.0715512363222068E-3</v>
      </c>
      <c r="D249" s="52">
        <v>4.1008050346152806E-4</v>
      </c>
      <c r="E249" t="s">
        <v>628</v>
      </c>
      <c r="F249" t="s">
        <v>629</v>
      </c>
      <c r="G249" t="s">
        <v>630</v>
      </c>
      <c r="H249"/>
    </row>
    <row r="250" spans="1:8" x14ac:dyDescent="0.2">
      <c r="B250">
        <v>2012</v>
      </c>
      <c r="C250" s="52">
        <v>1.1496442185977324E-3</v>
      </c>
      <c r="D250" s="52">
        <v>4.6103221946541378E-4</v>
      </c>
      <c r="E250" t="s">
        <v>625</v>
      </c>
      <c r="F250" t="s">
        <v>625</v>
      </c>
      <c r="G250"/>
      <c r="H250"/>
    </row>
    <row r="251" spans="1:8" x14ac:dyDescent="0.2">
      <c r="B251">
        <v>2013</v>
      </c>
      <c r="C251" s="52">
        <v>1.2212764810247657E-3</v>
      </c>
      <c r="D251" s="52">
        <v>4.5215687524817905E-4</v>
      </c>
      <c r="G251"/>
      <c r="H251"/>
    </row>
    <row r="252" spans="1:8" x14ac:dyDescent="0.2">
      <c r="B252">
        <v>2014</v>
      </c>
      <c r="C252" s="52">
        <v>1.0917142163227953E-3</v>
      </c>
      <c r="D252" s="52">
        <v>4.6521666147094796E-4</v>
      </c>
      <c r="G252"/>
      <c r="H252"/>
    </row>
    <row r="253" spans="1:8" x14ac:dyDescent="0.2">
      <c r="B253">
        <v>2015</v>
      </c>
      <c r="C253" s="52">
        <v>1.3288195503710707E-3</v>
      </c>
      <c r="D253" s="52">
        <v>4.8610185106615105E-4</v>
      </c>
      <c r="G253"/>
      <c r="H253"/>
    </row>
    <row r="254" spans="1:8" x14ac:dyDescent="0.2">
      <c r="B254">
        <v>2016</v>
      </c>
      <c r="C254" s="52">
        <v>1.0807803994465532E-3</v>
      </c>
      <c r="D254" s="52">
        <v>4.4176377949246745E-4</v>
      </c>
      <c r="G254"/>
      <c r="H254"/>
    </row>
    <row r="255" spans="1:8" x14ac:dyDescent="0.2">
      <c r="B255">
        <v>2017</v>
      </c>
      <c r="C255" s="52">
        <v>1.2039235702714099E-3</v>
      </c>
      <c r="D255" s="52">
        <v>4.6323388854944465E-4</v>
      </c>
      <c r="G255"/>
      <c r="H255"/>
    </row>
    <row r="256" spans="1:8" x14ac:dyDescent="0.2">
      <c r="A256" t="s">
        <v>585</v>
      </c>
      <c r="B256">
        <v>2009</v>
      </c>
      <c r="C256" s="52">
        <v>9.4468800752508641E-4</v>
      </c>
      <c r="D256" s="52">
        <v>3.3255605423622366E-4</v>
      </c>
      <c r="E256">
        <f>CORREL(B256:B264,C256:C264)</f>
        <v>0.19428771637776215</v>
      </c>
      <c r="F256">
        <f>CORREL(B256:B264,D256:D264)</f>
        <v>0.5100896855245981</v>
      </c>
      <c r="G256">
        <f>CORREL(C256:C264,D256:D264)</f>
        <v>0.78774403074084964</v>
      </c>
      <c r="H256"/>
    </row>
    <row r="257" spans="1:8" x14ac:dyDescent="0.2">
      <c r="B257">
        <v>2010</v>
      </c>
      <c r="C257" s="52">
        <v>8.5592293812764822E-4</v>
      </c>
      <c r="D257" s="52">
        <v>2.9544329975988586E-4</v>
      </c>
      <c r="E257" t="s">
        <v>520</v>
      </c>
      <c r="F257" t="s">
        <v>521</v>
      </c>
      <c r="G257" t="s">
        <v>521</v>
      </c>
      <c r="H257"/>
    </row>
    <row r="258" spans="1:8" x14ac:dyDescent="0.2">
      <c r="B258">
        <v>2011</v>
      </c>
      <c r="C258" s="52">
        <v>8.4411222605911722E-4</v>
      </c>
      <c r="D258" s="52">
        <v>2.9355230910945676E-4</v>
      </c>
      <c r="E258" t="s">
        <v>628</v>
      </c>
      <c r="F258" t="s">
        <v>629</v>
      </c>
      <c r="G258" t="s">
        <v>630</v>
      </c>
      <c r="H258"/>
    </row>
    <row r="259" spans="1:8" x14ac:dyDescent="0.2">
      <c r="B259">
        <v>2012</v>
      </c>
      <c r="C259" s="52">
        <v>9.6917176036096159E-4</v>
      </c>
      <c r="D259" s="52">
        <v>3.2403630105632086E-4</v>
      </c>
      <c r="E259" t="s">
        <v>625</v>
      </c>
      <c r="F259" t="s">
        <v>625</v>
      </c>
      <c r="G259"/>
      <c r="H259"/>
    </row>
    <row r="260" spans="1:8" x14ac:dyDescent="0.2">
      <c r="B260">
        <v>2013</v>
      </c>
      <c r="C260" s="52">
        <v>8.5878148604521132E-4</v>
      </c>
      <c r="D260" s="52">
        <v>3.0974852750174231E-4</v>
      </c>
      <c r="G260"/>
      <c r="H260"/>
    </row>
    <row r="261" spans="1:8" x14ac:dyDescent="0.2">
      <c r="B261">
        <v>2014</v>
      </c>
      <c r="C261" s="52">
        <v>1.1342637300491881E-3</v>
      </c>
      <c r="D261" s="52">
        <v>3.7453183520599252E-4</v>
      </c>
      <c r="G261"/>
      <c r="H261"/>
    </row>
    <row r="262" spans="1:8" x14ac:dyDescent="0.2">
      <c r="B262">
        <v>2015</v>
      </c>
      <c r="C262" s="52">
        <v>1.0576793698341999E-3</v>
      </c>
      <c r="D262" s="52">
        <v>3.3201472637858797E-4</v>
      </c>
      <c r="G262"/>
      <c r="H262"/>
    </row>
    <row r="263" spans="1:8" x14ac:dyDescent="0.2">
      <c r="B263">
        <v>2016</v>
      </c>
      <c r="C263" s="52">
        <v>8.2068994099891051E-4</v>
      </c>
      <c r="D263" s="52">
        <v>3.2576892455134991E-4</v>
      </c>
      <c r="G263"/>
      <c r="H263"/>
    </row>
    <row r="264" spans="1:8" x14ac:dyDescent="0.2">
      <c r="B264">
        <v>2017</v>
      </c>
      <c r="C264" s="52">
        <v>9.3555289123470743E-4</v>
      </c>
      <c r="D264" s="52">
        <v>3.4944431258982227E-4</v>
      </c>
      <c r="G264"/>
      <c r="H264"/>
    </row>
    <row r="265" spans="1:8" x14ac:dyDescent="0.2">
      <c r="A265" t="s">
        <v>586</v>
      </c>
      <c r="B265">
        <v>2009</v>
      </c>
      <c r="C265" s="52">
        <v>1.41200542760195E-3</v>
      </c>
      <c r="D265" s="52">
        <v>5.397519725653955E-4</v>
      </c>
      <c r="E265">
        <f>CORREL(B265:B273,C265:C273)</f>
        <v>-0.57936453749838179</v>
      </c>
      <c r="F265">
        <f>CORREL(B265:B273,D265:D273)</f>
        <v>-0.39286356685712959</v>
      </c>
      <c r="G265">
        <f>CORREL(C265:C273,D265:D273)</f>
        <v>0.88134667552314572</v>
      </c>
      <c r="H265"/>
    </row>
    <row r="266" spans="1:8" x14ac:dyDescent="0.2">
      <c r="B266">
        <v>2010</v>
      </c>
      <c r="C266" s="52">
        <v>1.3848908922984326E-3</v>
      </c>
      <c r="D266" s="52">
        <v>5.6166991009476083E-4</v>
      </c>
      <c r="E266" t="s">
        <v>521</v>
      </c>
      <c r="F266" t="s">
        <v>522</v>
      </c>
      <c r="G266" t="s">
        <v>521</v>
      </c>
      <c r="H266"/>
    </row>
    <row r="267" spans="1:8" x14ac:dyDescent="0.2">
      <c r="B267">
        <v>2011</v>
      </c>
      <c r="C267" s="52">
        <v>1.4519043923178221E-3</v>
      </c>
      <c r="D267" s="52">
        <v>6.1961520143865407E-4</v>
      </c>
      <c r="E267" t="s">
        <v>628</v>
      </c>
      <c r="F267" t="s">
        <v>629</v>
      </c>
      <c r="G267" t="s">
        <v>630</v>
      </c>
      <c r="H267"/>
    </row>
    <row r="268" spans="1:8" x14ac:dyDescent="0.2">
      <c r="B268">
        <v>2012</v>
      </c>
      <c r="C268" s="52">
        <v>1.3171433163526155E-3</v>
      </c>
      <c r="D268" s="52">
        <v>5.6168091362713798E-4</v>
      </c>
      <c r="E268" t="s">
        <v>624</v>
      </c>
      <c r="F268" t="s">
        <v>624</v>
      </c>
      <c r="G268"/>
      <c r="H268"/>
    </row>
    <row r="269" spans="1:8" x14ac:dyDescent="0.2">
      <c r="B269">
        <v>2013</v>
      </c>
      <c r="C269" s="52">
        <v>1.3808956151582011E-3</v>
      </c>
      <c r="D269" s="52">
        <v>5.9052238110146452E-4</v>
      </c>
      <c r="G269"/>
      <c r="H269"/>
    </row>
    <row r="270" spans="1:8" x14ac:dyDescent="0.2">
      <c r="B270">
        <v>2014</v>
      </c>
      <c r="C270" s="52">
        <v>1.2756779215583732E-3</v>
      </c>
      <c r="D270" s="52">
        <v>5.2043469209831438E-4</v>
      </c>
      <c r="G270"/>
      <c r="H270"/>
    </row>
    <row r="271" spans="1:8" x14ac:dyDescent="0.2">
      <c r="B271">
        <v>2015</v>
      </c>
      <c r="C271" s="52">
        <v>1.5398358263511739E-3</v>
      </c>
      <c r="D271" s="52">
        <v>6.0490770538343755E-4</v>
      </c>
      <c r="G271"/>
      <c r="H271"/>
    </row>
    <row r="272" spans="1:8" x14ac:dyDescent="0.2">
      <c r="B272">
        <v>2016</v>
      </c>
      <c r="C272" s="52">
        <v>1.027660812567192E-3</v>
      </c>
      <c r="D272" s="52">
        <v>4.7231531680154394E-4</v>
      </c>
      <c r="G272"/>
      <c r="H272"/>
    </row>
    <row r="273" spans="1:8" x14ac:dyDescent="0.2">
      <c r="B273">
        <v>2017</v>
      </c>
      <c r="C273" s="52">
        <v>1.1446188738084269E-3</v>
      </c>
      <c r="D273" s="52">
        <v>5.246530647169688E-4</v>
      </c>
      <c r="G273"/>
      <c r="H273"/>
    </row>
    <row r="274" spans="1:8" x14ac:dyDescent="0.2">
      <c r="A274" t="s">
        <v>587</v>
      </c>
      <c r="B274">
        <v>2009</v>
      </c>
      <c r="C274" s="52">
        <v>7.0644233362319976E-4</v>
      </c>
      <c r="D274" s="52">
        <v>1.8623097634970639E-4</v>
      </c>
      <c r="E274">
        <f>CORREL(B274:B282,C274:C282)</f>
        <v>7.0070127990581876E-2</v>
      </c>
      <c r="F274">
        <f>CORREL(B274:B282,D274:D282)</f>
        <v>0.48298560343052793</v>
      </c>
      <c r="G274">
        <f>CORREL(C274:C282,D274:D282)</f>
        <v>0.85319856695858043</v>
      </c>
      <c r="H274"/>
    </row>
    <row r="275" spans="1:8" x14ac:dyDescent="0.2">
      <c r="B275">
        <v>2010</v>
      </c>
      <c r="C275" s="52">
        <v>6.2549818213841985E-4</v>
      </c>
      <c r="D275" s="52">
        <v>1.6900613272118105E-4</v>
      </c>
      <c r="E275" t="s">
        <v>623</v>
      </c>
      <c r="F275" t="s">
        <v>522</v>
      </c>
      <c r="G275" t="s">
        <v>521</v>
      </c>
      <c r="H275"/>
    </row>
    <row r="276" spans="1:8" x14ac:dyDescent="0.2">
      <c r="B276">
        <v>2011</v>
      </c>
      <c r="C276" s="52">
        <v>6.6358707073732874E-4</v>
      </c>
      <c r="D276" s="52">
        <v>1.7445319718900718E-4</v>
      </c>
      <c r="E276" t="s">
        <v>628</v>
      </c>
      <c r="F276" t="s">
        <v>629</v>
      </c>
      <c r="G276" t="s">
        <v>630</v>
      </c>
      <c r="H276"/>
    </row>
    <row r="277" spans="1:8" x14ac:dyDescent="0.2">
      <c r="B277">
        <v>2012</v>
      </c>
      <c r="C277" s="52">
        <v>6.2415819686104763E-4</v>
      </c>
      <c r="D277" s="52">
        <v>1.6966329341469894E-4</v>
      </c>
      <c r="E277" t="s">
        <v>625</v>
      </c>
      <c r="F277" t="s">
        <v>625</v>
      </c>
      <c r="G277"/>
      <c r="H277"/>
    </row>
    <row r="278" spans="1:8" x14ac:dyDescent="0.2">
      <c r="B278">
        <v>2013</v>
      </c>
      <c r="C278" s="52">
        <v>7.1926218684826399E-4</v>
      </c>
      <c r="D278" s="52">
        <v>1.9451098602124946E-4</v>
      </c>
      <c r="G278"/>
      <c r="H278"/>
    </row>
    <row r="279" spans="1:8" x14ac:dyDescent="0.2">
      <c r="B279">
        <v>2014</v>
      </c>
      <c r="C279" s="52">
        <v>6.4551008194908507E-4</v>
      </c>
      <c r="D279" s="52">
        <v>1.73758734982321E-4</v>
      </c>
      <c r="G279"/>
      <c r="H279"/>
    </row>
    <row r="280" spans="1:8" x14ac:dyDescent="0.2">
      <c r="B280">
        <v>2015</v>
      </c>
      <c r="C280" s="52">
        <v>7.3590953367672985E-4</v>
      </c>
      <c r="D280" s="52">
        <v>1.9540872598788938E-4</v>
      </c>
      <c r="G280"/>
      <c r="H280"/>
    </row>
    <row r="281" spans="1:8" x14ac:dyDescent="0.2">
      <c r="B281">
        <v>2016</v>
      </c>
      <c r="C281" s="52">
        <v>6.3128146651693319E-4</v>
      </c>
      <c r="D281" s="52">
        <v>1.8111046133794422E-4</v>
      </c>
      <c r="G281"/>
      <c r="H281"/>
    </row>
    <row r="282" spans="1:8" x14ac:dyDescent="0.2">
      <c r="B282">
        <v>2017</v>
      </c>
      <c r="C282" s="52">
        <v>6.7687023286356523E-4</v>
      </c>
      <c r="D282" s="52">
        <v>1.9463935971686223E-4</v>
      </c>
      <c r="G282"/>
      <c r="H282"/>
    </row>
    <row r="283" spans="1:8" x14ac:dyDescent="0.2">
      <c r="A283" t="s">
        <v>588</v>
      </c>
      <c r="B283">
        <v>2009</v>
      </c>
      <c r="C283" s="52">
        <v>8.6216137461406954E-4</v>
      </c>
      <c r="D283" s="52">
        <v>3.7865293201551256E-4</v>
      </c>
      <c r="E283">
        <f>CORREL(B283:B291,C283:C291)</f>
        <v>-0.66555359008014014</v>
      </c>
      <c r="F283">
        <f>CORREL(B283:B291,D283:D291)</f>
        <v>-0.64581734829541748</v>
      </c>
      <c r="G283">
        <f>CORREL(C283:C291,D283:D291)</f>
        <v>0.79246275655470511</v>
      </c>
      <c r="H283"/>
    </row>
    <row r="284" spans="1:8" x14ac:dyDescent="0.2">
      <c r="B284">
        <v>2010</v>
      </c>
      <c r="C284" s="52">
        <v>9.9149771689266116E-4</v>
      </c>
      <c r="D284" s="52">
        <v>3.8009031550013343E-4</v>
      </c>
      <c r="E284" t="s">
        <v>521</v>
      </c>
      <c r="F284" t="s">
        <v>521</v>
      </c>
      <c r="G284" t="s">
        <v>521</v>
      </c>
      <c r="H284"/>
    </row>
    <row r="285" spans="1:8" x14ac:dyDescent="0.2">
      <c r="B285">
        <v>2011</v>
      </c>
      <c r="C285" s="52">
        <v>9.8483853049954038E-4</v>
      </c>
      <c r="D285" s="52">
        <v>3.8312761841287389E-4</v>
      </c>
      <c r="E285" t="s">
        <v>628</v>
      </c>
      <c r="F285" t="s">
        <v>629</v>
      </c>
      <c r="G285" t="s">
        <v>630</v>
      </c>
      <c r="H285"/>
    </row>
    <row r="286" spans="1:8" x14ac:dyDescent="0.2">
      <c r="B286">
        <v>2012</v>
      </c>
      <c r="C286" s="52">
        <v>1.0227823020034345E-3</v>
      </c>
      <c r="D286" s="52">
        <v>3.8587651951375559E-4</v>
      </c>
      <c r="E286" t="s">
        <v>624</v>
      </c>
      <c r="F286" t="s">
        <v>624</v>
      </c>
      <c r="G286"/>
      <c r="H286"/>
    </row>
    <row r="287" spans="1:8" x14ac:dyDescent="0.2">
      <c r="B287">
        <v>2013</v>
      </c>
      <c r="C287" s="52">
        <v>9.5553060494139299E-4</v>
      </c>
      <c r="D287" s="52">
        <v>3.8528921051009311E-4</v>
      </c>
      <c r="G287"/>
      <c r="H287"/>
    </row>
    <row r="288" spans="1:8" x14ac:dyDescent="0.2">
      <c r="B288">
        <v>2014</v>
      </c>
      <c r="C288" s="52">
        <v>8.8000580270492955E-4</v>
      </c>
      <c r="D288" s="52">
        <v>3.8822850827481336E-4</v>
      </c>
      <c r="G288"/>
      <c r="H288"/>
    </row>
    <row r="289" spans="1:8" x14ac:dyDescent="0.2">
      <c r="B289">
        <v>2015</v>
      </c>
      <c r="C289" s="52">
        <v>8.4425474447009973E-4</v>
      </c>
      <c r="D289" s="52">
        <v>3.7034362524113602E-4</v>
      </c>
      <c r="G289"/>
      <c r="H289"/>
    </row>
    <row r="290" spans="1:8" x14ac:dyDescent="0.2">
      <c r="B290">
        <v>2016</v>
      </c>
      <c r="C290" s="52">
        <v>8.5323507274524737E-4</v>
      </c>
      <c r="D290" s="52">
        <v>3.6640725839170903E-4</v>
      </c>
      <c r="G290"/>
      <c r="H290"/>
    </row>
    <row r="291" spans="1:8" x14ac:dyDescent="0.2">
      <c r="B291">
        <v>2017</v>
      </c>
      <c r="C291" s="52">
        <v>7.3957932727864394E-4</v>
      </c>
      <c r="D291" s="52">
        <v>3.2231481357894513E-4</v>
      </c>
      <c r="G291"/>
      <c r="H291"/>
    </row>
    <row r="292" spans="1:8" x14ac:dyDescent="0.2">
      <c r="A292" t="s">
        <v>589</v>
      </c>
      <c r="B292">
        <v>2009</v>
      </c>
      <c r="C292" s="52">
        <v>1.0541637172584279E-3</v>
      </c>
      <c r="D292" s="52">
        <v>2.4454414294639964E-4</v>
      </c>
      <c r="E292">
        <f>CORREL(B292:B300,C292:C300)</f>
        <v>-0.56248465448187668</v>
      </c>
      <c r="F292">
        <f>CORREL(B292:B300,D292:D300)</f>
        <v>-0.18028383121690211</v>
      </c>
      <c r="G292">
        <f>CORREL(C292:C300,D292:D300)</f>
        <v>0.89270093243979776</v>
      </c>
      <c r="H292"/>
    </row>
    <row r="293" spans="1:8" x14ac:dyDescent="0.2">
      <c r="B293">
        <v>2010</v>
      </c>
      <c r="C293" s="52">
        <v>1.1186801776611232E-3</v>
      </c>
      <c r="D293" s="52">
        <v>2.555935198748273E-4</v>
      </c>
      <c r="E293" t="s">
        <v>521</v>
      </c>
      <c r="F293" t="s">
        <v>520</v>
      </c>
      <c r="G293" t="s">
        <v>521</v>
      </c>
      <c r="H293"/>
    </row>
    <row r="294" spans="1:8" x14ac:dyDescent="0.2">
      <c r="B294">
        <v>2011</v>
      </c>
      <c r="C294" s="52">
        <v>1.1842322036934663E-3</v>
      </c>
      <c r="D294" s="52">
        <v>2.6998799596636164E-4</v>
      </c>
      <c r="E294" t="s">
        <v>628</v>
      </c>
      <c r="F294" t="s">
        <v>629</v>
      </c>
      <c r="G294" t="s">
        <v>630</v>
      </c>
      <c r="H294"/>
    </row>
    <row r="295" spans="1:8" x14ac:dyDescent="0.2">
      <c r="B295">
        <v>2012</v>
      </c>
      <c r="C295" s="52">
        <v>1.0588407541133908E-3</v>
      </c>
      <c r="D295" s="52">
        <v>2.4354788618077141E-4</v>
      </c>
      <c r="E295" t="s">
        <v>624</v>
      </c>
      <c r="F295" t="s">
        <v>624</v>
      </c>
      <c r="G295"/>
      <c r="H295"/>
    </row>
    <row r="296" spans="1:8" x14ac:dyDescent="0.2">
      <c r="B296">
        <v>2013</v>
      </c>
      <c r="C296" s="52">
        <v>1.134880914024794E-3</v>
      </c>
      <c r="D296" s="52">
        <v>2.6364063629734483E-4</v>
      </c>
      <c r="G296"/>
      <c r="H296"/>
    </row>
    <row r="297" spans="1:8" x14ac:dyDescent="0.2">
      <c r="B297">
        <v>2014</v>
      </c>
      <c r="C297" s="52">
        <v>1.0590694977640086E-3</v>
      </c>
      <c r="D297" s="52">
        <v>2.5344610822041147E-4</v>
      </c>
      <c r="G297"/>
      <c r="H297"/>
    </row>
    <row r="298" spans="1:8" x14ac:dyDescent="0.2">
      <c r="B298">
        <v>2015</v>
      </c>
      <c r="C298" s="52">
        <v>1.1146004239152049E-3</v>
      </c>
      <c r="D298" s="52">
        <v>2.6232619674045114E-4</v>
      </c>
      <c r="G298"/>
      <c r="H298"/>
    </row>
    <row r="299" spans="1:8" x14ac:dyDescent="0.2">
      <c r="B299">
        <v>2016</v>
      </c>
      <c r="C299" s="52">
        <v>9.9084363982395915E-4</v>
      </c>
      <c r="D299" s="52">
        <v>2.4644396572561335E-4</v>
      </c>
      <c r="G299"/>
      <c r="H299"/>
    </row>
    <row r="300" spans="1:8" x14ac:dyDescent="0.2">
      <c r="B300">
        <v>2017</v>
      </c>
      <c r="C300" s="52">
        <v>9.7566381274963743E-4</v>
      </c>
      <c r="D300" s="52">
        <v>2.4289854527598909E-4</v>
      </c>
      <c r="G300"/>
      <c r="H300"/>
    </row>
    <row r="301" spans="1:8" x14ac:dyDescent="0.2">
      <c r="A301" t="s">
        <v>590</v>
      </c>
      <c r="B301">
        <v>2009</v>
      </c>
      <c r="C301" s="52">
        <v>8.7873601155578538E-4</v>
      </c>
      <c r="D301" s="52">
        <v>2.2116458186196522E-4</v>
      </c>
      <c r="E301">
        <f>CORREL(B301:B309,C301:C309)</f>
        <v>0.18865108217299376</v>
      </c>
      <c r="F301">
        <f>CORREL(B301:B309,D301:D309)</f>
        <v>0.67291868332667182</v>
      </c>
      <c r="G301">
        <f>CORREL(B301:B309,D301:D309)</f>
        <v>0.67291868332667182</v>
      </c>
      <c r="H301"/>
    </row>
    <row r="302" spans="1:8" x14ac:dyDescent="0.2">
      <c r="B302">
        <v>2010</v>
      </c>
      <c r="C302" s="52">
        <v>8.6622325791639934E-4</v>
      </c>
      <c r="D302" s="52">
        <v>2.1713971304401815E-4</v>
      </c>
      <c r="E302" t="s">
        <v>520</v>
      </c>
      <c r="F302" t="s">
        <v>521</v>
      </c>
      <c r="G302" t="s">
        <v>521</v>
      </c>
      <c r="H302"/>
    </row>
    <row r="303" spans="1:8" x14ac:dyDescent="0.2">
      <c r="B303">
        <v>2011</v>
      </c>
      <c r="C303" s="52">
        <v>8.1456060294918307E-4</v>
      </c>
      <c r="D303" s="52">
        <v>2.0566450492576192E-4</v>
      </c>
      <c r="E303" t="s">
        <v>628</v>
      </c>
      <c r="F303" t="s">
        <v>629</v>
      </c>
      <c r="G303" t="s">
        <v>630</v>
      </c>
      <c r="H303"/>
    </row>
    <row r="304" spans="1:8" x14ac:dyDescent="0.2">
      <c r="B304">
        <v>2012</v>
      </c>
      <c r="C304" s="52">
        <v>9.3632025774277637E-4</v>
      </c>
      <c r="D304" s="52">
        <v>2.3218029619648603E-4</v>
      </c>
      <c r="E304" t="s">
        <v>625</v>
      </c>
      <c r="F304" t="s">
        <v>625</v>
      </c>
      <c r="G304"/>
      <c r="H304"/>
    </row>
    <row r="305" spans="1:8" x14ac:dyDescent="0.2">
      <c r="B305">
        <v>2013</v>
      </c>
      <c r="C305" s="52">
        <v>9.0773687682541189E-4</v>
      </c>
      <c r="D305" s="52">
        <v>2.3215659879828913E-4</v>
      </c>
      <c r="G305"/>
      <c r="H305"/>
    </row>
    <row r="306" spans="1:8" x14ac:dyDescent="0.2">
      <c r="B306">
        <v>2014</v>
      </c>
      <c r="C306" s="52">
        <v>8.4576604380327141E-4</v>
      </c>
      <c r="D306" s="52">
        <v>2.3111522722601892E-4</v>
      </c>
      <c r="G306"/>
      <c r="H306"/>
    </row>
    <row r="307" spans="1:8" x14ac:dyDescent="0.2">
      <c r="B307">
        <v>2015</v>
      </c>
      <c r="C307" s="52">
        <v>1.0341263695039251E-3</v>
      </c>
      <c r="D307" s="52">
        <v>2.6820942160522956E-4</v>
      </c>
      <c r="G307"/>
      <c r="H307"/>
    </row>
    <row r="308" spans="1:8" x14ac:dyDescent="0.2">
      <c r="B308">
        <v>2016</v>
      </c>
      <c r="C308" s="52">
        <v>8.5561143853016188E-4</v>
      </c>
      <c r="D308" s="52">
        <v>2.3430798815382898E-4</v>
      </c>
      <c r="G308"/>
      <c r="H308"/>
    </row>
    <row r="309" spans="1:8" x14ac:dyDescent="0.2">
      <c r="B309">
        <v>2017</v>
      </c>
      <c r="C309" s="52">
        <v>8.6623296816715092E-4</v>
      </c>
      <c r="D309" s="52">
        <v>2.4165163107242295E-4</v>
      </c>
      <c r="G309"/>
      <c r="H309"/>
    </row>
    <row r="310" spans="1:8" x14ac:dyDescent="0.2">
      <c r="A310" t="s">
        <v>591</v>
      </c>
      <c r="B310">
        <v>2009</v>
      </c>
      <c r="C310" s="52">
        <v>2.4437692597124917E-3</v>
      </c>
      <c r="D310" s="52">
        <v>1.1138087863880842E-3</v>
      </c>
      <c r="E310">
        <f>CORREL(B310:B318,C310:C318)</f>
        <v>-0.48808517005739238</v>
      </c>
      <c r="F310">
        <f>CORREL(B310:B318,D310:D318)</f>
        <v>-0.37689360568712266</v>
      </c>
      <c r="G310">
        <f>CORREL(C310:C318,D310:D318)</f>
        <v>0.83035560898323468</v>
      </c>
      <c r="H310"/>
    </row>
    <row r="311" spans="1:8" x14ac:dyDescent="0.2">
      <c r="B311">
        <v>2010</v>
      </c>
      <c r="C311" s="52">
        <v>2.3190924636215223E-3</v>
      </c>
      <c r="D311" s="52">
        <v>1.1580381471389645E-3</v>
      </c>
      <c r="E311" t="s">
        <v>522</v>
      </c>
      <c r="F311" t="s">
        <v>522</v>
      </c>
      <c r="G311" t="s">
        <v>521</v>
      </c>
      <c r="H311"/>
    </row>
    <row r="312" spans="1:8" x14ac:dyDescent="0.2">
      <c r="B312">
        <v>2011</v>
      </c>
      <c r="C312" s="52">
        <v>1.9427152364634127E-3</v>
      </c>
      <c r="D312" s="52">
        <v>9.4028431389010575E-4</v>
      </c>
      <c r="E312" t="s">
        <v>628</v>
      </c>
      <c r="F312" t="s">
        <v>629</v>
      </c>
      <c r="G312" t="s">
        <v>630</v>
      </c>
      <c r="H312"/>
    </row>
    <row r="313" spans="1:8" x14ac:dyDescent="0.2">
      <c r="B313">
        <v>2012</v>
      </c>
      <c r="C313" s="52">
        <v>2.2879262463795158E-3</v>
      </c>
      <c r="D313" s="52">
        <v>1.0169591523994802E-3</v>
      </c>
      <c r="E313" t="s">
        <v>624</v>
      </c>
      <c r="F313" t="s">
        <v>624</v>
      </c>
      <c r="G313"/>
      <c r="H313"/>
    </row>
    <row r="314" spans="1:8" x14ac:dyDescent="0.2">
      <c r="B314">
        <v>2013</v>
      </c>
      <c r="C314" s="52">
        <v>2.2587299398828761E-3</v>
      </c>
      <c r="D314" s="52">
        <v>1.0682149499824059E-3</v>
      </c>
      <c r="G314"/>
      <c r="H314"/>
    </row>
    <row r="315" spans="1:8" x14ac:dyDescent="0.2">
      <c r="B315">
        <v>2014</v>
      </c>
      <c r="C315" s="52">
        <v>2.3246111879672597E-3</v>
      </c>
      <c r="D315" s="52">
        <v>1.0281643594168839E-3</v>
      </c>
      <c r="G315"/>
      <c r="H315"/>
    </row>
    <row r="316" spans="1:8" x14ac:dyDescent="0.2">
      <c r="B316">
        <v>2015</v>
      </c>
      <c r="C316" s="52">
        <v>2.2365003886031247E-3</v>
      </c>
      <c r="D316" s="52">
        <v>1.0167003007098472E-3</v>
      </c>
      <c r="G316"/>
      <c r="H316"/>
    </row>
    <row r="317" spans="1:8" x14ac:dyDescent="0.2">
      <c r="B317">
        <v>2016</v>
      </c>
      <c r="C317" s="52">
        <v>2.2877358788795763E-3</v>
      </c>
      <c r="D317" s="52">
        <v>1.1504993694209562E-3</v>
      </c>
      <c r="G317"/>
      <c r="H317"/>
    </row>
    <row r="318" spans="1:8" x14ac:dyDescent="0.2">
      <c r="B318">
        <v>2017</v>
      </c>
      <c r="C318" s="52">
        <v>1.6802866609532422E-3</v>
      </c>
      <c r="D318" s="52">
        <v>8.9170783624217061E-4</v>
      </c>
      <c r="G318"/>
      <c r="H318"/>
    </row>
    <row r="319" spans="1:8" x14ac:dyDescent="0.2">
      <c r="A319" t="s">
        <v>592</v>
      </c>
      <c r="B319">
        <v>2009</v>
      </c>
      <c r="C319" s="52">
        <v>7.6399280219413351E-4</v>
      </c>
      <c r="D319" s="52">
        <v>1.9984653393351347E-4</v>
      </c>
      <c r="E319">
        <f>CORREL(B319:B327,C319:C327)</f>
        <v>0.27865416634697088</v>
      </c>
      <c r="F319">
        <f>CORREL(B319:B327,D319:D327)</f>
        <v>0.58205227168949847</v>
      </c>
      <c r="G319">
        <f>CORREL(C319:C327,D319:D327)</f>
        <v>0.9277977389717339</v>
      </c>
      <c r="H319"/>
    </row>
    <row r="320" spans="1:8" x14ac:dyDescent="0.2">
      <c r="B320">
        <v>2010</v>
      </c>
      <c r="C320" s="52">
        <v>7.6309830102356082E-4</v>
      </c>
      <c r="D320" s="52">
        <v>1.9814654750836616E-4</v>
      </c>
      <c r="E320" t="s">
        <v>520</v>
      </c>
      <c r="F320" t="s">
        <v>521</v>
      </c>
      <c r="G320" t="s">
        <v>521</v>
      </c>
      <c r="H320"/>
    </row>
    <row r="321" spans="1:8" x14ac:dyDescent="0.2">
      <c r="B321">
        <v>2011</v>
      </c>
      <c r="C321" s="52">
        <v>8.6959233526943979E-4</v>
      </c>
      <c r="D321" s="52">
        <v>2.2435065017483683E-4</v>
      </c>
      <c r="E321" t="s">
        <v>628</v>
      </c>
      <c r="F321" t="s">
        <v>629</v>
      </c>
      <c r="G321" t="s">
        <v>630</v>
      </c>
      <c r="H321"/>
    </row>
    <row r="322" spans="1:8" x14ac:dyDescent="0.2">
      <c r="B322">
        <v>2012</v>
      </c>
      <c r="C322" s="52">
        <v>8.6602822511538155E-4</v>
      </c>
      <c r="D322" s="52">
        <v>2.2109973236679245E-4</v>
      </c>
      <c r="E322" t="s">
        <v>625</v>
      </c>
      <c r="F322" t="s">
        <v>625</v>
      </c>
      <c r="G322"/>
      <c r="H322"/>
    </row>
    <row r="323" spans="1:8" x14ac:dyDescent="0.2">
      <c r="B323">
        <v>2013</v>
      </c>
      <c r="C323" s="52">
        <v>9.3156000474020097E-4</v>
      </c>
      <c r="D323" s="52">
        <v>2.4374858418661779E-4</v>
      </c>
      <c r="G323"/>
      <c r="H323"/>
    </row>
    <row r="324" spans="1:8" x14ac:dyDescent="0.2">
      <c r="B324">
        <v>2014</v>
      </c>
      <c r="C324" s="52">
        <v>9.0848606852550408E-4</v>
      </c>
      <c r="D324" s="52">
        <v>2.4372246080692363E-4</v>
      </c>
      <c r="G324"/>
      <c r="H324"/>
    </row>
    <row r="325" spans="1:8" x14ac:dyDescent="0.2">
      <c r="B325">
        <v>2015</v>
      </c>
      <c r="C325" s="52">
        <v>9.3731951449387279E-4</v>
      </c>
      <c r="D325" s="52">
        <v>2.5002168741810146E-4</v>
      </c>
      <c r="G325"/>
      <c r="H325"/>
    </row>
    <row r="326" spans="1:8" x14ac:dyDescent="0.2">
      <c r="B326">
        <v>2016</v>
      </c>
      <c r="C326" s="52">
        <v>7.7780567736144971E-4</v>
      </c>
      <c r="D326" s="52">
        <v>2.1288228093687556E-4</v>
      </c>
      <c r="G326"/>
      <c r="H326"/>
    </row>
    <row r="327" spans="1:8" x14ac:dyDescent="0.2">
      <c r="B327">
        <v>2017</v>
      </c>
      <c r="C327" s="52">
        <v>8.1590928762381699E-4</v>
      </c>
      <c r="D327" s="52">
        <v>2.3076746460369701E-4</v>
      </c>
      <c r="G327"/>
      <c r="H327"/>
    </row>
    <row r="328" spans="1:8" x14ac:dyDescent="0.2">
      <c r="A328" t="s">
        <v>593</v>
      </c>
      <c r="B328">
        <v>2009</v>
      </c>
      <c r="C328" s="52">
        <v>1.0315227662938842E-3</v>
      </c>
      <c r="D328" s="52">
        <v>3.25473714859925E-4</v>
      </c>
      <c r="E328">
        <f>CORREL(B328:B336,C328:C336)</f>
        <v>-0.65355783615316998</v>
      </c>
      <c r="F328">
        <f>CORREL(B328:B336,D328:D336)</f>
        <v>-0.61446107231724723</v>
      </c>
      <c r="G328">
        <f>CORREL(C328:C336,D328:D336)</f>
        <v>0.99220404265058559</v>
      </c>
      <c r="H328"/>
    </row>
    <row r="329" spans="1:8" x14ac:dyDescent="0.2">
      <c r="B329">
        <v>2010</v>
      </c>
      <c r="C329" s="52">
        <v>9.8162708383558702E-4</v>
      </c>
      <c r="D329" s="52">
        <v>3.1671216810915922E-4</v>
      </c>
      <c r="E329" t="s">
        <v>521</v>
      </c>
      <c r="F329" t="s">
        <v>521</v>
      </c>
      <c r="G329" t="s">
        <v>521</v>
      </c>
      <c r="H329"/>
    </row>
    <row r="330" spans="1:8" x14ac:dyDescent="0.2">
      <c r="B330">
        <v>2011</v>
      </c>
      <c r="C330" s="52">
        <v>1.1115828337222894E-3</v>
      </c>
      <c r="D330" s="52">
        <v>3.3816491071194949E-4</v>
      </c>
      <c r="E330" t="s">
        <v>628</v>
      </c>
      <c r="F330" t="s">
        <v>629</v>
      </c>
      <c r="G330" t="s">
        <v>630</v>
      </c>
      <c r="H330"/>
    </row>
    <row r="331" spans="1:8" x14ac:dyDescent="0.2">
      <c r="B331">
        <v>2012</v>
      </c>
      <c r="C331" s="52">
        <v>6.772201706755043E-4</v>
      </c>
      <c r="D331" s="52">
        <v>2.4998898697165504E-4</v>
      </c>
      <c r="E331" t="s">
        <v>624</v>
      </c>
      <c r="F331" t="s">
        <v>624</v>
      </c>
      <c r="G331"/>
      <c r="H331"/>
    </row>
    <row r="332" spans="1:8" x14ac:dyDescent="0.2">
      <c r="B332">
        <v>2013</v>
      </c>
      <c r="C332" s="52">
        <v>8.9376898507124167E-4</v>
      </c>
      <c r="D332" s="52">
        <v>3.0130209068042501E-4</v>
      </c>
      <c r="G332"/>
      <c r="H332"/>
    </row>
    <row r="333" spans="1:8" x14ac:dyDescent="0.2">
      <c r="B333">
        <v>2014</v>
      </c>
      <c r="C333" s="52">
        <v>8.3678326447654734E-4</v>
      </c>
      <c r="D333" s="52">
        <v>2.880928144130074E-4</v>
      </c>
      <c r="G333"/>
      <c r="H333"/>
    </row>
    <row r="334" spans="1:8" x14ac:dyDescent="0.2">
      <c r="B334">
        <v>2015</v>
      </c>
      <c r="C334" s="52">
        <v>8.915649995637875E-4</v>
      </c>
      <c r="D334" s="52">
        <v>3.0031386494636374E-4</v>
      </c>
      <c r="G334"/>
      <c r="H334"/>
    </row>
    <row r="335" spans="1:8" x14ac:dyDescent="0.2">
      <c r="B335">
        <v>2016</v>
      </c>
      <c r="C335" s="52">
        <v>6.6301167864971208E-4</v>
      </c>
      <c r="D335" s="52">
        <v>2.4235635606253581E-4</v>
      </c>
      <c r="G335"/>
      <c r="H335"/>
    </row>
    <row r="336" spans="1:8" x14ac:dyDescent="0.2">
      <c r="B336">
        <v>2017</v>
      </c>
      <c r="C336" s="52">
        <v>7.9782148579416205E-4</v>
      </c>
      <c r="D336" s="52">
        <v>2.8202500696635478E-4</v>
      </c>
      <c r="G336"/>
      <c r="H336"/>
    </row>
    <row r="337" spans="1:8" x14ac:dyDescent="0.2">
      <c r="A337" t="s">
        <v>594</v>
      </c>
      <c r="B337">
        <v>2009</v>
      </c>
      <c r="C337" s="52">
        <v>6.8017531448367845E-4</v>
      </c>
      <c r="D337" s="52">
        <v>2.4169776303713134E-4</v>
      </c>
      <c r="E337">
        <f>CORREL(B337:B345,C337:C345)</f>
        <v>-0.11975450218590798</v>
      </c>
      <c r="F337">
        <f>CORREL(B337:B345,D337:D345)</f>
        <v>0.10453391610576025</v>
      </c>
      <c r="G337">
        <f>CORREL(C337:C345,D337:D345)</f>
        <v>0.79945524461668704</v>
      </c>
      <c r="H337"/>
    </row>
    <row r="338" spans="1:8" x14ac:dyDescent="0.2">
      <c r="B338">
        <v>2010</v>
      </c>
      <c r="C338" s="52">
        <v>6.1801439305324616E-4</v>
      </c>
      <c r="D338" s="52">
        <v>2.189337182163241E-4</v>
      </c>
      <c r="E338" t="s">
        <v>520</v>
      </c>
      <c r="F338" t="s">
        <v>520</v>
      </c>
      <c r="G338" t="s">
        <v>521</v>
      </c>
      <c r="H338"/>
    </row>
    <row r="339" spans="1:8" x14ac:dyDescent="0.2">
      <c r="B339">
        <v>2011</v>
      </c>
      <c r="C339" s="52">
        <v>5.79086128585555E-4</v>
      </c>
      <c r="D339" s="52">
        <v>2.0398262730157951E-4</v>
      </c>
      <c r="E339" t="s">
        <v>628</v>
      </c>
      <c r="F339" t="s">
        <v>629</v>
      </c>
      <c r="G339" t="s">
        <v>630</v>
      </c>
      <c r="H339"/>
    </row>
    <row r="340" spans="1:8" x14ac:dyDescent="0.2">
      <c r="B340">
        <v>2012</v>
      </c>
      <c r="C340" s="52">
        <v>5.558432343990646E-4</v>
      </c>
      <c r="D340" s="52">
        <v>2.1405323224450143E-4</v>
      </c>
      <c r="E340" t="s">
        <v>624</v>
      </c>
      <c r="F340" t="s">
        <v>625</v>
      </c>
      <c r="G340"/>
      <c r="H340"/>
    </row>
    <row r="341" spans="1:8" x14ac:dyDescent="0.2">
      <c r="B341">
        <v>2013</v>
      </c>
      <c r="C341" s="52">
        <v>6.8094890018315622E-4</v>
      </c>
      <c r="D341" s="52">
        <v>2.4904398175128894E-4</v>
      </c>
      <c r="G341"/>
      <c r="H341"/>
    </row>
    <row r="342" spans="1:8" x14ac:dyDescent="0.2">
      <c r="B342">
        <v>2014</v>
      </c>
      <c r="C342" s="52">
        <v>5.6194966935845696E-4</v>
      </c>
      <c r="D342" s="52">
        <v>2.3163685033966816E-4</v>
      </c>
      <c r="G342"/>
      <c r="H342"/>
    </row>
    <row r="343" spans="1:8" x14ac:dyDescent="0.2">
      <c r="B343">
        <v>2015</v>
      </c>
      <c r="C343" s="52">
        <v>5.7960162682685215E-4</v>
      </c>
      <c r="D343" s="52">
        <v>2.2261893039148109E-4</v>
      </c>
      <c r="G343"/>
      <c r="H343"/>
    </row>
    <row r="344" spans="1:8" x14ac:dyDescent="0.2">
      <c r="B344">
        <v>2016</v>
      </c>
      <c r="C344" s="52">
        <v>5.5574254105112124E-4</v>
      </c>
      <c r="D344" s="52">
        <v>2.1503094000283851E-4</v>
      </c>
      <c r="G344"/>
      <c r="H344"/>
    </row>
    <row r="345" spans="1:8" x14ac:dyDescent="0.2">
      <c r="B345">
        <v>2017</v>
      </c>
      <c r="C345" s="52">
        <v>6.8762623019718173E-4</v>
      </c>
      <c r="D345" s="52">
        <v>2.3949894165979405E-4</v>
      </c>
      <c r="G345"/>
      <c r="H345"/>
    </row>
    <row r="346" spans="1:8" x14ac:dyDescent="0.2">
      <c r="A346" t="s">
        <v>595</v>
      </c>
      <c r="B346">
        <v>2009</v>
      </c>
      <c r="C346" s="52">
        <v>8.6712109248684392E-4</v>
      </c>
      <c r="D346" s="52">
        <v>2.2394267578820952E-4</v>
      </c>
      <c r="E346">
        <f>CORREL(B346:B354,C346:C354)</f>
        <v>2.6476010195713384E-2</v>
      </c>
      <c r="F346">
        <f>CORREL(B346:B354,D346:D354)</f>
        <v>0.32495192957459851</v>
      </c>
      <c r="G346">
        <f>CORREL(C346:C354,D346:D354)</f>
        <v>0.94246685535412822</v>
      </c>
      <c r="H346"/>
    </row>
    <row r="347" spans="1:8" x14ac:dyDescent="0.2">
      <c r="B347">
        <v>2010</v>
      </c>
      <c r="C347" s="52">
        <v>8.2184807143109067E-4</v>
      </c>
      <c r="D347" s="52">
        <v>2.0956074919998928E-4</v>
      </c>
      <c r="E347" t="s">
        <v>623</v>
      </c>
      <c r="F347" t="s">
        <v>522</v>
      </c>
      <c r="G347" t="s">
        <v>521</v>
      </c>
      <c r="H347"/>
    </row>
    <row r="348" spans="1:8" x14ac:dyDescent="0.2">
      <c r="B348">
        <v>2011</v>
      </c>
      <c r="C348" s="52">
        <v>9.4732120720396763E-4</v>
      </c>
      <c r="D348" s="52">
        <v>2.4436864609534727E-4</v>
      </c>
      <c r="E348" t="s">
        <v>628</v>
      </c>
      <c r="F348" t="s">
        <v>629</v>
      </c>
      <c r="G348" t="s">
        <v>630</v>
      </c>
      <c r="H348"/>
    </row>
    <row r="349" spans="1:8" x14ac:dyDescent="0.2">
      <c r="B349">
        <v>2012</v>
      </c>
      <c r="C349" s="52">
        <v>8.206393160801336E-4</v>
      </c>
      <c r="D349" s="52">
        <v>2.1092695105250726E-4</v>
      </c>
      <c r="E349" t="s">
        <v>625</v>
      </c>
      <c r="F349" t="s">
        <v>625</v>
      </c>
      <c r="G349"/>
      <c r="H349"/>
    </row>
    <row r="350" spans="1:8" x14ac:dyDescent="0.2">
      <c r="B350">
        <v>2013</v>
      </c>
      <c r="C350" s="52">
        <v>9.7735062166778549E-4</v>
      </c>
      <c r="D350" s="52">
        <v>2.518674072686438E-4</v>
      </c>
      <c r="G350"/>
      <c r="H350"/>
    </row>
    <row r="351" spans="1:8" x14ac:dyDescent="0.2">
      <c r="B351">
        <v>2014</v>
      </c>
      <c r="C351" s="52">
        <v>8.3804027732942502E-4</v>
      </c>
      <c r="D351" s="52">
        <v>2.2543015190634768E-4</v>
      </c>
      <c r="G351"/>
      <c r="H351"/>
    </row>
    <row r="352" spans="1:8" x14ac:dyDescent="0.2">
      <c r="B352">
        <v>2015</v>
      </c>
      <c r="C352" s="52">
        <v>9.93631471523758E-4</v>
      </c>
      <c r="D352" s="52">
        <v>2.5957470661534555E-4</v>
      </c>
      <c r="G352"/>
      <c r="H352"/>
    </row>
    <row r="353" spans="1:8" x14ac:dyDescent="0.2">
      <c r="B353">
        <v>2016</v>
      </c>
      <c r="C353" s="52">
        <v>7.9769623119100262E-4</v>
      </c>
      <c r="D353" s="52">
        <v>2.1796135475073437E-4</v>
      </c>
      <c r="G353"/>
      <c r="H353"/>
    </row>
    <row r="354" spans="1:8" x14ac:dyDescent="0.2">
      <c r="B354">
        <v>2017</v>
      </c>
      <c r="C354" s="52">
        <v>8.6831765017001956E-4</v>
      </c>
      <c r="D354" s="52">
        <v>2.3849470926161253E-4</v>
      </c>
      <c r="G354"/>
      <c r="H354"/>
    </row>
    <row r="355" spans="1:8" x14ac:dyDescent="0.2">
      <c r="A355" t="s">
        <v>596</v>
      </c>
      <c r="B355">
        <v>2009</v>
      </c>
      <c r="C355" s="52">
        <v>1.4491149233655765E-3</v>
      </c>
      <c r="D355" s="52">
        <v>6.6295876320834207E-4</v>
      </c>
      <c r="E355">
        <f>CORREL(B355:B363,C355:C363)</f>
        <v>-1.7458824083573955E-2</v>
      </c>
      <c r="F355">
        <f>CORREL(B355:B363,D355:D363)</f>
        <v>5.4909124469097792E-2</v>
      </c>
      <c r="G355">
        <f>CORREL(C355:C363,D355:D363)</f>
        <v>0.88116230949114849</v>
      </c>
      <c r="H355"/>
    </row>
    <row r="356" spans="1:8" x14ac:dyDescent="0.2">
      <c r="B356">
        <v>2010</v>
      </c>
      <c r="C356" s="52">
        <v>1.6782484938078369E-3</v>
      </c>
      <c r="D356" s="52">
        <v>6.7683400716970739E-4</v>
      </c>
      <c r="E356" t="s">
        <v>623</v>
      </c>
      <c r="F356" t="s">
        <v>623</v>
      </c>
      <c r="G356" t="s">
        <v>521</v>
      </c>
      <c r="H356"/>
    </row>
    <row r="357" spans="1:8" x14ac:dyDescent="0.2">
      <c r="B357">
        <v>2011</v>
      </c>
      <c r="C357" s="52">
        <v>1.5310687728916314E-3</v>
      </c>
      <c r="D357" s="52">
        <v>6.5941844037576411E-4</v>
      </c>
      <c r="E357" t="s">
        <v>628</v>
      </c>
      <c r="F357" t="s">
        <v>629</v>
      </c>
      <c r="G357" t="s">
        <v>630</v>
      </c>
      <c r="H357"/>
    </row>
    <row r="358" spans="1:8" x14ac:dyDescent="0.2">
      <c r="B358">
        <v>2012</v>
      </c>
      <c r="C358" s="52">
        <v>1.2711748762588915E-3</v>
      </c>
      <c r="D358" s="52">
        <v>6.1664406905273398E-4</v>
      </c>
      <c r="E358" t="s">
        <v>624</v>
      </c>
      <c r="F358" t="s">
        <v>625</v>
      </c>
      <c r="G358"/>
      <c r="H358"/>
    </row>
    <row r="359" spans="1:8" x14ac:dyDescent="0.2">
      <c r="B359">
        <v>2013</v>
      </c>
      <c r="C359" s="52">
        <v>1.5222803401311554E-3</v>
      </c>
      <c r="D359" s="52">
        <v>6.6083798059323286E-4</v>
      </c>
      <c r="G359"/>
      <c r="H359"/>
    </row>
    <row r="360" spans="1:8" x14ac:dyDescent="0.2">
      <c r="B360">
        <v>2014</v>
      </c>
      <c r="C360" s="52">
        <v>1.4937259333036529E-3</v>
      </c>
      <c r="D360" s="52">
        <v>6.4467003148344364E-4</v>
      </c>
      <c r="G360"/>
      <c r="H360"/>
    </row>
    <row r="361" spans="1:8" x14ac:dyDescent="0.2">
      <c r="B361">
        <v>2015</v>
      </c>
      <c r="C361" s="52">
        <v>1.6948957819577593E-3</v>
      </c>
      <c r="D361" s="52">
        <v>7.2976561143255167E-4</v>
      </c>
      <c r="G361"/>
      <c r="H361"/>
    </row>
    <row r="362" spans="1:8" x14ac:dyDescent="0.2">
      <c r="B362">
        <v>2016</v>
      </c>
      <c r="C362" s="52">
        <v>1.3506173925908829E-3</v>
      </c>
      <c r="D362" s="52">
        <v>6.3348098750961365E-4</v>
      </c>
      <c r="G362"/>
      <c r="H362"/>
    </row>
    <row r="363" spans="1:8" x14ac:dyDescent="0.2">
      <c r="B363">
        <v>2017</v>
      </c>
      <c r="C363" s="52">
        <v>1.5441781812518078E-3</v>
      </c>
      <c r="D363" s="52">
        <v>6.6279217299254449E-4</v>
      </c>
      <c r="G363"/>
      <c r="H363"/>
    </row>
    <row r="364" spans="1:8" x14ac:dyDescent="0.2">
      <c r="A364" t="s">
        <v>597</v>
      </c>
      <c r="B364">
        <v>2009</v>
      </c>
      <c r="C364" s="52">
        <v>7.9972998729060376E-4</v>
      </c>
      <c r="D364" s="52">
        <v>2.4440902945447994E-4</v>
      </c>
      <c r="E364">
        <f>CORREL(B364:B372,C364:C372)</f>
        <v>-0.70894988903634781</v>
      </c>
      <c r="F364">
        <f>CORREL(B364:B372,D364:D372)</f>
        <v>-0.44274508328574858</v>
      </c>
      <c r="G364">
        <f>CORREL(C364:C372,D364:D372)</f>
        <v>0.90933353327444888</v>
      </c>
      <c r="H364"/>
    </row>
    <row r="365" spans="1:8" x14ac:dyDescent="0.2">
      <c r="B365">
        <v>2010</v>
      </c>
      <c r="C365" s="52">
        <v>8.0678216550272137E-4</v>
      </c>
      <c r="D365" s="52">
        <v>2.3919710401288977E-4</v>
      </c>
      <c r="E365" t="s">
        <v>521</v>
      </c>
      <c r="F365" t="s">
        <v>522</v>
      </c>
      <c r="G365" t="s">
        <v>521</v>
      </c>
      <c r="H365"/>
    </row>
    <row r="366" spans="1:8" x14ac:dyDescent="0.2">
      <c r="B366">
        <v>2011</v>
      </c>
      <c r="C366" s="52">
        <v>8.3511370544497832E-4</v>
      </c>
      <c r="D366" s="52">
        <v>2.6372383554814E-4</v>
      </c>
      <c r="E366" t="s">
        <v>628</v>
      </c>
      <c r="F366" t="s">
        <v>629</v>
      </c>
      <c r="G366" t="s">
        <v>630</v>
      </c>
      <c r="H366"/>
    </row>
    <row r="367" spans="1:8" x14ac:dyDescent="0.2">
      <c r="B367">
        <v>2012</v>
      </c>
      <c r="C367" s="52">
        <v>7.3992670932365181E-4</v>
      </c>
      <c r="D367" s="52">
        <v>2.3671273143527409E-4</v>
      </c>
      <c r="E367" t="s">
        <v>624</v>
      </c>
      <c r="F367" t="s">
        <v>624</v>
      </c>
      <c r="G367"/>
      <c r="H367"/>
    </row>
    <row r="368" spans="1:8" x14ac:dyDescent="0.2">
      <c r="B368">
        <v>2013</v>
      </c>
      <c r="C368" s="52">
        <v>7.2737512757367834E-4</v>
      </c>
      <c r="D368" s="52">
        <v>2.3885673979228032E-4</v>
      </c>
      <c r="G368"/>
      <c r="H368"/>
    </row>
    <row r="369" spans="1:8" x14ac:dyDescent="0.2">
      <c r="B369">
        <v>2014</v>
      </c>
      <c r="C369" s="52">
        <v>6.7054553326774348E-4</v>
      </c>
      <c r="D369" s="52">
        <v>2.3086134605770239E-4</v>
      </c>
      <c r="G369"/>
      <c r="H369"/>
    </row>
    <row r="370" spans="1:8" x14ac:dyDescent="0.2">
      <c r="B370">
        <v>2015</v>
      </c>
      <c r="C370" s="52">
        <v>8.3180455356385264E-4</v>
      </c>
      <c r="D370" s="52">
        <v>2.6024629340873096E-4</v>
      </c>
      <c r="G370"/>
      <c r="H370"/>
    </row>
    <row r="371" spans="1:8" x14ac:dyDescent="0.2">
      <c r="B371">
        <v>2016</v>
      </c>
      <c r="C371" s="52">
        <v>5.9930623963391403E-4</v>
      </c>
      <c r="D371" s="52">
        <v>2.1622526487594947E-4</v>
      </c>
      <c r="G371"/>
      <c r="H371"/>
    </row>
    <row r="372" spans="1:8" x14ac:dyDescent="0.2">
      <c r="B372">
        <v>2017</v>
      </c>
      <c r="C372" s="52">
        <v>6.3376972906105822E-4</v>
      </c>
      <c r="D372" s="52">
        <v>2.2864082004996319E-4</v>
      </c>
      <c r="G372"/>
      <c r="H372"/>
    </row>
    <row r="373" spans="1:8" x14ac:dyDescent="0.2">
      <c r="A373" t="s">
        <v>598</v>
      </c>
      <c r="B373">
        <v>2009</v>
      </c>
      <c r="C373" s="52">
        <v>1.870186795978941E-3</v>
      </c>
      <c r="D373" s="52">
        <v>9.1618263166789711E-4</v>
      </c>
      <c r="E373">
        <f>CORREL(B373:B381,C373:C381)</f>
        <v>0.21725057385177682</v>
      </c>
      <c r="F373">
        <f>CORREL(B373:B381,D373:D381)</f>
        <v>0.36259929105076022</v>
      </c>
      <c r="G373">
        <f>CORREL(C373:C381,D373:D381)</f>
        <v>0.91948053440056998</v>
      </c>
      <c r="H373"/>
    </row>
    <row r="374" spans="1:8" x14ac:dyDescent="0.2">
      <c r="B374">
        <v>2010</v>
      </c>
      <c r="C374" s="52">
        <v>2.0525958245154684E-3</v>
      </c>
      <c r="D374" s="52">
        <v>9.4268963557943123E-4</v>
      </c>
      <c r="E374" t="s">
        <v>520</v>
      </c>
      <c r="F374" t="s">
        <v>522</v>
      </c>
      <c r="G374" t="s">
        <v>521</v>
      </c>
      <c r="H374"/>
    </row>
    <row r="375" spans="1:8" x14ac:dyDescent="0.2">
      <c r="B375">
        <v>2011</v>
      </c>
      <c r="C375" s="52">
        <v>1.9762526585215671E-3</v>
      </c>
      <c r="D375" s="52">
        <v>9.2183588970873385E-4</v>
      </c>
      <c r="E375" t="s">
        <v>628</v>
      </c>
      <c r="F375" t="s">
        <v>629</v>
      </c>
      <c r="G375" t="s">
        <v>630</v>
      </c>
      <c r="H375"/>
    </row>
    <row r="376" spans="1:8" x14ac:dyDescent="0.2">
      <c r="B376">
        <v>2012</v>
      </c>
      <c r="C376" s="52">
        <v>1.9320409335754861E-3</v>
      </c>
      <c r="D376" s="52">
        <v>9.2300318395015235E-4</v>
      </c>
      <c r="E376" t="s">
        <v>625</v>
      </c>
      <c r="F376" t="s">
        <v>625</v>
      </c>
      <c r="G376"/>
      <c r="H376"/>
    </row>
    <row r="377" spans="1:8" x14ac:dyDescent="0.2">
      <c r="B377">
        <v>2013</v>
      </c>
      <c r="C377" s="52">
        <v>1.7702360807184787E-3</v>
      </c>
      <c r="D377" s="52">
        <v>1.0048590320005549E-3</v>
      </c>
      <c r="G377"/>
      <c r="H377"/>
    </row>
    <row r="378" spans="1:8" x14ac:dyDescent="0.2">
      <c r="B378">
        <v>2014</v>
      </c>
      <c r="C378" s="52">
        <v>2.3476890255765613E-3</v>
      </c>
      <c r="D378" s="52">
        <v>1.1482366844833606E-3</v>
      </c>
      <c r="G378"/>
      <c r="H378"/>
    </row>
    <row r="379" spans="1:8" x14ac:dyDescent="0.2">
      <c r="B379">
        <v>2015</v>
      </c>
      <c r="C379" s="52">
        <v>2.7736328040612298E-3</v>
      </c>
      <c r="D379" s="52">
        <v>1.313230087089748E-3</v>
      </c>
      <c r="G379"/>
      <c r="H379"/>
    </row>
    <row r="380" spans="1:8" x14ac:dyDescent="0.2">
      <c r="B380">
        <v>2016</v>
      </c>
      <c r="C380" s="52">
        <v>1.8738625823159335E-3</v>
      </c>
      <c r="D380" s="52">
        <v>9.6660403965168778E-4</v>
      </c>
      <c r="G380"/>
      <c r="H380"/>
    </row>
    <row r="381" spans="1:8" x14ac:dyDescent="0.2">
      <c r="B381">
        <v>2017</v>
      </c>
      <c r="C381" s="52">
        <v>1.8785300191585181E-3</v>
      </c>
      <c r="D381" s="52">
        <v>9.1813823823183268E-4</v>
      </c>
      <c r="G381"/>
      <c r="H381"/>
    </row>
    <row r="382" spans="1:8" x14ac:dyDescent="0.2">
      <c r="A382" t="s">
        <v>599</v>
      </c>
      <c r="B382">
        <v>2009</v>
      </c>
      <c r="C382" s="52">
        <v>1.0121762805739469E-3</v>
      </c>
      <c r="D382" s="52">
        <v>2.724474399352467E-4</v>
      </c>
      <c r="E382">
        <f>CORREL(B382:B390,C382:C390)</f>
        <v>0.31734374087191863</v>
      </c>
      <c r="F382">
        <f>CORREL(B382:B390,D382:D390)</f>
        <v>0.79675254018415698</v>
      </c>
      <c r="G382">
        <f>CORREL(C382:C390,D382:D390)</f>
        <v>0.69183481089662369</v>
      </c>
      <c r="H382"/>
    </row>
    <row r="383" spans="1:8" x14ac:dyDescent="0.2">
      <c r="B383">
        <v>2010</v>
      </c>
      <c r="C383" s="52">
        <v>1.0137812047449825E-3</v>
      </c>
      <c r="D383" s="52">
        <v>2.7682389307917457E-4</v>
      </c>
      <c r="E383" t="s">
        <v>522</v>
      </c>
      <c r="F383" t="s">
        <v>521</v>
      </c>
      <c r="G383" t="s">
        <v>521</v>
      </c>
      <c r="H383"/>
    </row>
    <row r="384" spans="1:8" x14ac:dyDescent="0.2">
      <c r="B384">
        <v>2011</v>
      </c>
      <c r="C384" s="52">
        <v>1.0593796609751043E-3</v>
      </c>
      <c r="D384" s="52">
        <v>2.8313667225708937E-4</v>
      </c>
      <c r="E384" t="s">
        <v>628</v>
      </c>
      <c r="F384" t="s">
        <v>629</v>
      </c>
      <c r="G384" t="s">
        <v>630</v>
      </c>
      <c r="H384"/>
    </row>
    <row r="385" spans="1:8" x14ac:dyDescent="0.2">
      <c r="B385">
        <v>2012</v>
      </c>
      <c r="C385" s="52">
        <v>1.0714557695151738E-3</v>
      </c>
      <c r="D385" s="52">
        <v>2.7697459124278599E-4</v>
      </c>
      <c r="E385" t="s">
        <v>625</v>
      </c>
      <c r="F385" t="s">
        <v>625</v>
      </c>
      <c r="G385"/>
      <c r="H385"/>
    </row>
    <row r="386" spans="1:8" x14ac:dyDescent="0.2">
      <c r="B386">
        <v>2013</v>
      </c>
      <c r="C386" s="52">
        <v>1.1300019083631059E-3</v>
      </c>
      <c r="D386" s="52">
        <v>3.1249932399973177E-4</v>
      </c>
      <c r="G386"/>
      <c r="H386"/>
    </row>
    <row r="387" spans="1:8" x14ac:dyDescent="0.2">
      <c r="B387">
        <v>2014</v>
      </c>
      <c r="C387" s="52">
        <v>1.0427901585314653E-3</v>
      </c>
      <c r="D387" s="52">
        <v>3.0533076660597405E-4</v>
      </c>
      <c r="G387"/>
      <c r="H387"/>
    </row>
    <row r="388" spans="1:8" x14ac:dyDescent="0.2">
      <c r="B388">
        <v>2015</v>
      </c>
      <c r="C388" s="52">
        <v>1.2135419717059042E-3</v>
      </c>
      <c r="D388" s="52">
        <v>3.2530147358197367E-4</v>
      </c>
      <c r="G388"/>
      <c r="H388"/>
    </row>
    <row r="389" spans="1:8" x14ac:dyDescent="0.2">
      <c r="B389">
        <v>2016</v>
      </c>
      <c r="C389" s="52">
        <v>1.0105536571970491E-3</v>
      </c>
      <c r="D389" s="52">
        <v>3.0415465499753749E-4</v>
      </c>
      <c r="G389"/>
      <c r="H389"/>
    </row>
    <row r="390" spans="1:8" x14ac:dyDescent="0.2">
      <c r="B390">
        <v>2017</v>
      </c>
      <c r="C390" s="52">
        <v>1.0599287625782093E-3</v>
      </c>
      <c r="D390" s="52">
        <v>3.0588072366995883E-4</v>
      </c>
      <c r="G390"/>
      <c r="H390"/>
    </row>
    <row r="391" spans="1:8" x14ac:dyDescent="0.2">
      <c r="A391" t="s">
        <v>600</v>
      </c>
      <c r="B391">
        <v>2009</v>
      </c>
      <c r="C391" s="52">
        <v>6.0140460120944696E-4</v>
      </c>
      <c r="D391" s="52">
        <v>1.4817768219837167E-4</v>
      </c>
      <c r="E391">
        <f>CORREL(B391:B399,C391:C399)</f>
        <v>-0.84174111004503627</v>
      </c>
      <c r="F391">
        <f>CORREL(B391:B399,D391:D399)</f>
        <v>-0.68967366949743736</v>
      </c>
      <c r="G391">
        <f>CORREL(C391:C399,D391:D399)</f>
        <v>0.8711096964916718</v>
      </c>
      <c r="H391"/>
    </row>
    <row r="392" spans="1:8" x14ac:dyDescent="0.2">
      <c r="B392">
        <v>2010</v>
      </c>
      <c r="C392" s="52">
        <v>5.973239660469566E-4</v>
      </c>
      <c r="D392" s="52">
        <v>1.3587819350712111E-4</v>
      </c>
      <c r="E392" t="s">
        <v>521</v>
      </c>
      <c r="F392" t="s">
        <v>521</v>
      </c>
      <c r="G392" t="s">
        <v>521</v>
      </c>
      <c r="H392"/>
    </row>
    <row r="393" spans="1:8" x14ac:dyDescent="0.2">
      <c r="B393">
        <v>2011</v>
      </c>
      <c r="C393" s="52">
        <v>5.8012831810998569E-4</v>
      </c>
      <c r="D393" s="52">
        <v>1.325477439620634E-4</v>
      </c>
      <c r="E393" t="s">
        <v>628</v>
      </c>
      <c r="F393" t="s">
        <v>629</v>
      </c>
      <c r="G393" t="s">
        <v>630</v>
      </c>
      <c r="H393"/>
    </row>
    <row r="394" spans="1:8" x14ac:dyDescent="0.2">
      <c r="B394">
        <v>2012</v>
      </c>
      <c r="C394" s="52">
        <v>5.7329965360624019E-4</v>
      </c>
      <c r="D394" s="52">
        <v>1.3014472821294394E-4</v>
      </c>
      <c r="E394" t="s">
        <v>624</v>
      </c>
      <c r="F394" t="s">
        <v>624</v>
      </c>
      <c r="G394"/>
      <c r="H394"/>
    </row>
    <row r="395" spans="1:8" x14ac:dyDescent="0.2">
      <c r="B395">
        <v>2013</v>
      </c>
      <c r="C395" s="52">
        <v>5.8599697114945846E-4</v>
      </c>
      <c r="D395" s="52">
        <v>1.4087982502995281E-4</v>
      </c>
      <c r="G395"/>
      <c r="H395"/>
    </row>
    <row r="396" spans="1:8" x14ac:dyDescent="0.2">
      <c r="B396">
        <v>2014</v>
      </c>
      <c r="C396" s="52">
        <v>5.7047760861396771E-4</v>
      </c>
      <c r="D396" s="52">
        <v>1.426543161014235E-4</v>
      </c>
      <c r="G396"/>
      <c r="H396"/>
    </row>
    <row r="397" spans="1:8" x14ac:dyDescent="0.2">
      <c r="B397">
        <v>2015</v>
      </c>
      <c r="C397" s="52">
        <v>5.7341195718651377E-4</v>
      </c>
      <c r="D397" s="52">
        <v>1.3470758949170612E-4</v>
      </c>
      <c r="G397"/>
      <c r="H397"/>
    </row>
    <row r="398" spans="1:8" x14ac:dyDescent="0.2">
      <c r="B398">
        <v>2016</v>
      </c>
      <c r="C398" s="52">
        <v>4.9094237963953472E-4</v>
      </c>
      <c r="D398" s="52">
        <v>1.1951019489957686E-4</v>
      </c>
      <c r="G398"/>
      <c r="H398"/>
    </row>
    <row r="399" spans="1:8" x14ac:dyDescent="0.2">
      <c r="B399">
        <v>2017</v>
      </c>
      <c r="C399" s="52">
        <v>4.7528298256688446E-4</v>
      </c>
      <c r="D399" s="52">
        <v>1.189406369057565E-4</v>
      </c>
      <c r="G399"/>
      <c r="H399"/>
    </row>
    <row r="400" spans="1:8" x14ac:dyDescent="0.2">
      <c r="A400" t="s">
        <v>601</v>
      </c>
      <c r="B400">
        <v>2009</v>
      </c>
      <c r="C400" s="52">
        <v>7.1218982533740433E-4</v>
      </c>
      <c r="D400" s="52">
        <v>2.7770601911650738E-4</v>
      </c>
      <c r="E400">
        <f>CORREL(B400:B408,C400:C408)</f>
        <v>-0.29032459787944925</v>
      </c>
      <c r="F400">
        <f>CORREL(B400:B408,D400:D408)</f>
        <v>-0.52236814442777468</v>
      </c>
      <c r="G400">
        <f>CORREL(C400:C408,D400:D408)</f>
        <v>0.93449815572777484</v>
      </c>
      <c r="H400"/>
    </row>
    <row r="401" spans="1:8" x14ac:dyDescent="0.2">
      <c r="B401">
        <v>2010</v>
      </c>
      <c r="C401" s="52">
        <v>7.4851733808046421E-4</v>
      </c>
      <c r="D401" s="52">
        <v>2.869435056437871E-4</v>
      </c>
      <c r="E401" t="s">
        <v>520</v>
      </c>
      <c r="F401" t="s">
        <v>521</v>
      </c>
      <c r="G401" t="s">
        <v>521</v>
      </c>
      <c r="H401"/>
    </row>
    <row r="402" spans="1:8" x14ac:dyDescent="0.2">
      <c r="B402">
        <v>2011</v>
      </c>
      <c r="C402" s="52">
        <v>7.4059451613492562E-4</v>
      </c>
      <c r="D402" s="52">
        <v>2.8781534860779765E-4</v>
      </c>
      <c r="E402" t="s">
        <v>628</v>
      </c>
      <c r="F402" t="s">
        <v>629</v>
      </c>
      <c r="G402" t="s">
        <v>630</v>
      </c>
      <c r="H402"/>
    </row>
    <row r="403" spans="1:8" x14ac:dyDescent="0.2">
      <c r="B403">
        <v>2012</v>
      </c>
      <c r="C403" s="52">
        <v>7.3648808147442322E-4</v>
      </c>
      <c r="D403" s="52">
        <v>2.8116025952694423E-4</v>
      </c>
      <c r="E403" t="s">
        <v>624</v>
      </c>
      <c r="F403" t="s">
        <v>624</v>
      </c>
      <c r="G403"/>
      <c r="H403"/>
    </row>
    <row r="404" spans="1:8" x14ac:dyDescent="0.2">
      <c r="B404">
        <v>2013</v>
      </c>
      <c r="C404" s="52">
        <v>8.6775980140445328E-4</v>
      </c>
      <c r="D404" s="52">
        <v>3.0999944694934346E-4</v>
      </c>
      <c r="G404"/>
      <c r="H404"/>
    </row>
    <row r="405" spans="1:8" x14ac:dyDescent="0.2">
      <c r="B405">
        <v>2014</v>
      </c>
      <c r="C405" s="52">
        <v>7.4361104052630847E-4</v>
      </c>
      <c r="D405" s="52">
        <v>2.7723760308083441E-4</v>
      </c>
      <c r="G405"/>
      <c r="H405"/>
    </row>
    <row r="406" spans="1:8" x14ac:dyDescent="0.2">
      <c r="B406">
        <v>2015</v>
      </c>
      <c r="C406" s="52">
        <v>7.9429408851231149E-4</v>
      </c>
      <c r="D406" s="52">
        <v>2.8104089639335557E-4</v>
      </c>
      <c r="G406"/>
      <c r="H406"/>
    </row>
    <row r="407" spans="1:8" x14ac:dyDescent="0.2">
      <c r="B407">
        <v>2016</v>
      </c>
      <c r="C407" s="52">
        <v>7.0516759559163084E-4</v>
      </c>
      <c r="D407" s="52">
        <v>2.7435118899424039E-4</v>
      </c>
      <c r="G407"/>
      <c r="H407"/>
    </row>
    <row r="408" spans="1:8" x14ac:dyDescent="0.2">
      <c r="B408">
        <v>2017</v>
      </c>
      <c r="C408" s="52">
        <v>6.0375281001972744E-4</v>
      </c>
      <c r="D408" s="52">
        <v>2.3719239111776914E-4</v>
      </c>
      <c r="G408"/>
      <c r="H408"/>
    </row>
    <row r="409" spans="1:8" x14ac:dyDescent="0.2">
      <c r="A409" t="s">
        <v>602</v>
      </c>
      <c r="B409">
        <v>2009</v>
      </c>
      <c r="C409" s="52">
        <v>2.3134281428160712E-3</v>
      </c>
      <c r="D409" s="52">
        <v>1.0460756849458588E-3</v>
      </c>
      <c r="E409">
        <f>CORREL(B409:B417,C409:C417)</f>
        <v>4.567102118121491E-2</v>
      </c>
      <c r="F409">
        <f>CORREL(B409:B417,D409:D417)</f>
        <v>0.41553153069987336</v>
      </c>
      <c r="G409">
        <f>CORREL(C409:C417,D409:D417)</f>
        <v>0.74180198184800472</v>
      </c>
      <c r="H409"/>
    </row>
    <row r="410" spans="1:8" x14ac:dyDescent="0.2">
      <c r="B410">
        <v>2010</v>
      </c>
      <c r="C410" s="52">
        <v>2.3590714921370407E-3</v>
      </c>
      <c r="D410" s="52">
        <v>1.1431822703774422E-3</v>
      </c>
      <c r="E410" t="s">
        <v>623</v>
      </c>
      <c r="F410" t="s">
        <v>522</v>
      </c>
      <c r="G410" t="s">
        <v>521</v>
      </c>
      <c r="H410"/>
    </row>
    <row r="411" spans="1:8" x14ac:dyDescent="0.2">
      <c r="B411">
        <v>2011</v>
      </c>
      <c r="C411" s="52">
        <v>2.0362832903139515E-3</v>
      </c>
      <c r="D411" s="52">
        <v>9.9688134551779431E-4</v>
      </c>
      <c r="E411" t="s">
        <v>628</v>
      </c>
      <c r="F411" t="s">
        <v>629</v>
      </c>
      <c r="G411" t="s">
        <v>630</v>
      </c>
      <c r="H411"/>
    </row>
    <row r="412" spans="1:8" x14ac:dyDescent="0.2">
      <c r="B412">
        <v>2012</v>
      </c>
      <c r="C412" s="52">
        <v>2.1101685899161666E-3</v>
      </c>
      <c r="D412" s="52">
        <v>1.1321263309223236E-3</v>
      </c>
      <c r="E412" t="s">
        <v>625</v>
      </c>
      <c r="F412" t="s">
        <v>625</v>
      </c>
      <c r="G412"/>
      <c r="H412"/>
    </row>
    <row r="413" spans="1:8" x14ac:dyDescent="0.2">
      <c r="B413">
        <v>2013</v>
      </c>
      <c r="C413" s="52">
        <v>2.3820840271700128E-3</v>
      </c>
      <c r="D413" s="52">
        <v>1.2526722424333345E-3</v>
      </c>
      <c r="G413"/>
      <c r="H413"/>
    </row>
    <row r="414" spans="1:8" x14ac:dyDescent="0.2">
      <c r="B414">
        <v>2014</v>
      </c>
      <c r="C414" s="52">
        <v>2.589490646994303E-3</v>
      </c>
      <c r="D414" s="52">
        <v>1.2420106617544446E-3</v>
      </c>
      <c r="G414"/>
      <c r="H414"/>
    </row>
    <row r="415" spans="1:8" x14ac:dyDescent="0.2">
      <c r="B415">
        <v>2015</v>
      </c>
      <c r="C415" s="52">
        <v>2.192406478700175E-3</v>
      </c>
      <c r="D415" s="52">
        <v>1.0354170698664601E-3</v>
      </c>
      <c r="G415"/>
      <c r="H415"/>
    </row>
    <row r="416" spans="1:8" x14ac:dyDescent="0.2">
      <c r="B416">
        <v>2016</v>
      </c>
      <c r="C416" s="52">
        <v>2.4463500095943651E-3</v>
      </c>
      <c r="D416" s="52">
        <v>1.3195657971729845E-3</v>
      </c>
      <c r="G416"/>
      <c r="H416"/>
    </row>
    <row r="417" spans="1:8" x14ac:dyDescent="0.2">
      <c r="B417">
        <v>2017</v>
      </c>
      <c r="C417" s="52">
        <v>2.096115301641702E-3</v>
      </c>
      <c r="D417" s="52">
        <v>1.1165531985765221E-3</v>
      </c>
      <c r="G417"/>
      <c r="H417"/>
    </row>
    <row r="418" spans="1:8" x14ac:dyDescent="0.2">
      <c r="A418" t="s">
        <v>603</v>
      </c>
      <c r="B418">
        <v>2009</v>
      </c>
      <c r="C418" s="52">
        <v>8.0864497056418432E-4</v>
      </c>
      <c r="D418" s="52">
        <v>1.969067665994553E-4</v>
      </c>
      <c r="E418">
        <f>CORREL(B418:B426,C418:C426)</f>
        <v>-0.40459824656398896</v>
      </c>
      <c r="F418">
        <f>CORREL(B418:B426,D418:D426)</f>
        <v>4.5301538494271739E-3</v>
      </c>
      <c r="G418">
        <f>CORREL(C418:C426,D418:D426)</f>
        <v>0.9020657889889776</v>
      </c>
      <c r="H418"/>
    </row>
    <row r="419" spans="1:8" x14ac:dyDescent="0.2">
      <c r="B419">
        <v>2010</v>
      </c>
      <c r="C419" s="52">
        <v>8.2576922264544414E-4</v>
      </c>
      <c r="D419" s="52">
        <v>2.0299503534043731E-4</v>
      </c>
      <c r="E419" t="s">
        <v>522</v>
      </c>
      <c r="F419" t="s">
        <v>623</v>
      </c>
      <c r="G419" t="s">
        <v>521</v>
      </c>
      <c r="H419"/>
    </row>
    <row r="420" spans="1:8" x14ac:dyDescent="0.2">
      <c r="B420">
        <v>2011</v>
      </c>
      <c r="C420" s="52">
        <v>8.9851554689351378E-4</v>
      </c>
      <c r="D420" s="52">
        <v>2.1953007665237011E-4</v>
      </c>
      <c r="E420" t="s">
        <v>628</v>
      </c>
      <c r="F420" t="s">
        <v>629</v>
      </c>
      <c r="G420" t="s">
        <v>630</v>
      </c>
      <c r="H420"/>
    </row>
    <row r="421" spans="1:8" x14ac:dyDescent="0.2">
      <c r="B421">
        <v>2012</v>
      </c>
      <c r="C421" s="52">
        <v>8.9300629309182881E-4</v>
      </c>
      <c r="D421" s="52">
        <v>2.2465671284610208E-4</v>
      </c>
      <c r="E421" t="s">
        <v>624</v>
      </c>
      <c r="F421" t="s">
        <v>625</v>
      </c>
      <c r="G421"/>
      <c r="H421"/>
    </row>
    <row r="422" spans="1:8" x14ac:dyDescent="0.2">
      <c r="B422">
        <v>2013</v>
      </c>
      <c r="C422" s="52">
        <v>9.2772422167581724E-4</v>
      </c>
      <c r="D422" s="52">
        <v>2.2850189964301326E-4</v>
      </c>
      <c r="G422"/>
      <c r="H422"/>
    </row>
    <row r="423" spans="1:8" x14ac:dyDescent="0.2">
      <c r="B423">
        <v>2014</v>
      </c>
      <c r="C423" s="52">
        <v>9.3114830012956402E-4</v>
      </c>
      <c r="D423" s="52">
        <v>2.3768716055261278E-4</v>
      </c>
      <c r="G423"/>
      <c r="H423"/>
    </row>
    <row r="424" spans="1:8" x14ac:dyDescent="0.2">
      <c r="B424">
        <v>2015</v>
      </c>
      <c r="C424" s="52">
        <v>8.5176814695292859E-4</v>
      </c>
      <c r="D424" s="52">
        <v>2.199813545693434E-4</v>
      </c>
      <c r="G424"/>
      <c r="H424"/>
    </row>
    <row r="425" spans="1:8" x14ac:dyDescent="0.2">
      <c r="B425">
        <v>2016</v>
      </c>
      <c r="C425" s="52">
        <v>7.1657724640658473E-4</v>
      </c>
      <c r="D425" s="52">
        <v>1.9162111847949024E-4</v>
      </c>
      <c r="G425"/>
      <c r="H425"/>
    </row>
    <row r="426" spans="1:8" x14ac:dyDescent="0.2">
      <c r="B426">
        <v>2017</v>
      </c>
      <c r="C426" s="52">
        <v>7.2623601352292887E-4</v>
      </c>
      <c r="D426" s="52">
        <v>2.0234636156814275E-4</v>
      </c>
      <c r="G426"/>
      <c r="H426"/>
    </row>
    <row r="427" spans="1:8" x14ac:dyDescent="0.2">
      <c r="A427" t="s">
        <v>604</v>
      </c>
      <c r="B427">
        <v>2009</v>
      </c>
      <c r="C427" s="52">
        <v>5.3779037006833439E-4</v>
      </c>
      <c r="D427" s="52">
        <v>1.6966309425581389E-4</v>
      </c>
      <c r="E427">
        <f>CORREL(B427:B435,C427:C435)</f>
        <v>0.49203868627477471</v>
      </c>
      <c r="F427">
        <f>CORREL(B427:B435,D427:D435)</f>
        <v>0.55019961496442793</v>
      </c>
      <c r="G427">
        <f>CORREL(C427:C435,D427:D435)</f>
        <v>0.85712897168923918</v>
      </c>
      <c r="H427"/>
    </row>
    <row r="428" spans="1:8" x14ac:dyDescent="0.2">
      <c r="B428">
        <v>2010</v>
      </c>
      <c r="C428" s="52">
        <v>5.1693522672583423E-4</v>
      </c>
      <c r="D428" s="52">
        <v>1.4859563367323821E-4</v>
      </c>
      <c r="E428" t="s">
        <v>522</v>
      </c>
      <c r="F428" t="s">
        <v>521</v>
      </c>
      <c r="G428" t="s">
        <v>521</v>
      </c>
      <c r="H428"/>
    </row>
    <row r="429" spans="1:8" x14ac:dyDescent="0.2">
      <c r="B429">
        <v>2011</v>
      </c>
      <c r="C429" s="52">
        <v>5.8399699941371068E-4</v>
      </c>
      <c r="D429" s="52">
        <v>1.6294267224172001E-4</v>
      </c>
      <c r="E429" t="s">
        <v>628</v>
      </c>
      <c r="F429" t="s">
        <v>629</v>
      </c>
      <c r="G429" t="s">
        <v>630</v>
      </c>
      <c r="H429"/>
    </row>
    <row r="430" spans="1:8" x14ac:dyDescent="0.2">
      <c r="B430">
        <v>2012</v>
      </c>
      <c r="C430" s="52">
        <v>5.2448007434499535E-4</v>
      </c>
      <c r="D430" s="52">
        <v>1.5922697984884171E-4</v>
      </c>
      <c r="E430" t="s">
        <v>625</v>
      </c>
      <c r="F430" t="s">
        <v>625</v>
      </c>
      <c r="G430"/>
      <c r="H430"/>
    </row>
    <row r="431" spans="1:8" x14ac:dyDescent="0.2">
      <c r="B431">
        <v>2013</v>
      </c>
      <c r="C431" s="52">
        <v>5.790002540865338E-4</v>
      </c>
      <c r="D431" s="52">
        <v>1.5904166626094814E-4</v>
      </c>
      <c r="G431"/>
      <c r="H431"/>
    </row>
    <row r="432" spans="1:8" x14ac:dyDescent="0.2">
      <c r="B432">
        <v>2014</v>
      </c>
      <c r="C432" s="52">
        <v>4.8731576949689019E-4</v>
      </c>
      <c r="D432" s="52">
        <v>1.5345580886078208E-4</v>
      </c>
      <c r="G432"/>
      <c r="H432"/>
    </row>
    <row r="433" spans="1:8" x14ac:dyDescent="0.2">
      <c r="B433">
        <v>2015</v>
      </c>
      <c r="C433" s="52">
        <v>6.2036644378447479E-4</v>
      </c>
      <c r="D433" s="52">
        <v>1.7682966919642173E-4</v>
      </c>
      <c r="G433"/>
      <c r="H433"/>
    </row>
    <row r="434" spans="1:8" x14ac:dyDescent="0.2">
      <c r="B434">
        <v>2016</v>
      </c>
      <c r="C434" s="52">
        <v>5.3544797922124379E-4</v>
      </c>
      <c r="D434" s="52">
        <v>1.6502406205938828E-4</v>
      </c>
      <c r="G434"/>
      <c r="H434"/>
    </row>
    <row r="435" spans="1:8" x14ac:dyDescent="0.2">
      <c r="B435">
        <v>2017</v>
      </c>
      <c r="C435" s="52">
        <v>6.6751937485481103E-4</v>
      </c>
      <c r="D435" s="52">
        <v>1.8880318278871906E-4</v>
      </c>
      <c r="G435"/>
      <c r="H435"/>
    </row>
    <row r="436" spans="1:8" x14ac:dyDescent="0.2">
      <c r="A436" t="s">
        <v>605</v>
      </c>
      <c r="B436">
        <v>2009</v>
      </c>
      <c r="C436" s="52">
        <v>1.2569603552512194E-3</v>
      </c>
      <c r="D436" s="52">
        <v>5.0735438110948643E-4</v>
      </c>
      <c r="E436">
        <f>CORREL(B436:B444,C436:C444)</f>
        <v>-0.10148898936332021</v>
      </c>
      <c r="F436">
        <f>CORREL(B436:B444,D436:D444)</f>
        <v>0.19764857742565009</v>
      </c>
      <c r="G436">
        <f>CORREL(C436:C444,D436:D444)</f>
        <v>0.85867851117055016</v>
      </c>
      <c r="H436"/>
    </row>
    <row r="437" spans="1:8" x14ac:dyDescent="0.2">
      <c r="B437">
        <v>2010</v>
      </c>
      <c r="C437" s="52">
        <v>1.2920800715310291E-3</v>
      </c>
      <c r="D437" s="52">
        <v>4.6676698111823144E-4</v>
      </c>
      <c r="E437" t="s">
        <v>520</v>
      </c>
      <c r="F437" t="s">
        <v>520</v>
      </c>
      <c r="G437" t="s">
        <v>521</v>
      </c>
      <c r="H437"/>
    </row>
    <row r="438" spans="1:8" x14ac:dyDescent="0.2">
      <c r="B438">
        <v>2011</v>
      </c>
      <c r="C438" s="52">
        <v>1.1757493104042388E-3</v>
      </c>
      <c r="D438" s="52">
        <v>4.6044707134653632E-4</v>
      </c>
      <c r="E438" t="s">
        <v>628</v>
      </c>
      <c r="F438" t="s">
        <v>629</v>
      </c>
      <c r="G438" t="s">
        <v>630</v>
      </c>
      <c r="H438"/>
    </row>
    <row r="439" spans="1:8" x14ac:dyDescent="0.2">
      <c r="B439">
        <v>2012</v>
      </c>
      <c r="C439" s="52">
        <v>1.2842127058424119E-3</v>
      </c>
      <c r="D439" s="52">
        <v>5.0371512418168811E-4</v>
      </c>
      <c r="E439" t="s">
        <v>624</v>
      </c>
      <c r="F439" t="s">
        <v>625</v>
      </c>
      <c r="G439"/>
      <c r="H439"/>
    </row>
    <row r="440" spans="1:8" x14ac:dyDescent="0.2">
      <c r="B440">
        <v>2013</v>
      </c>
      <c r="C440" s="52">
        <v>1.4388853068698433E-3</v>
      </c>
      <c r="D440" s="52">
        <v>5.491953907358516E-4</v>
      </c>
      <c r="G440"/>
      <c r="H440"/>
    </row>
    <row r="441" spans="1:8" x14ac:dyDescent="0.2">
      <c r="B441">
        <v>2014</v>
      </c>
      <c r="C441" s="52">
        <v>1.1149670312617858E-3</v>
      </c>
      <c r="D441" s="52">
        <v>4.9632217983730585E-4</v>
      </c>
      <c r="G441"/>
      <c r="H441"/>
    </row>
    <row r="442" spans="1:8" x14ac:dyDescent="0.2">
      <c r="B442">
        <v>2015</v>
      </c>
      <c r="C442" s="52">
        <v>1.5554673171420503E-3</v>
      </c>
      <c r="D442" s="52">
        <v>5.68423303269477E-4</v>
      </c>
      <c r="G442"/>
      <c r="H442"/>
    </row>
    <row r="443" spans="1:8" x14ac:dyDescent="0.2">
      <c r="B443">
        <v>2016</v>
      </c>
      <c r="C443" s="52">
        <v>9.9133140322658062E-4</v>
      </c>
      <c r="D443" s="52">
        <v>4.3778473804100226E-4</v>
      </c>
      <c r="G443"/>
      <c r="H443"/>
    </row>
    <row r="444" spans="1:8" x14ac:dyDescent="0.2">
      <c r="B444">
        <v>2017</v>
      </c>
      <c r="C444" s="52">
        <v>1.2424719223048126E-3</v>
      </c>
      <c r="D444" s="52">
        <v>5.2258526078161527E-4</v>
      </c>
      <c r="G444"/>
      <c r="H444"/>
    </row>
    <row r="445" spans="1:8" x14ac:dyDescent="0.2">
      <c r="A445" t="s">
        <v>606</v>
      </c>
      <c r="B445">
        <v>2009</v>
      </c>
      <c r="C445" s="52">
        <v>8.4384067395885216E-4</v>
      </c>
      <c r="D445" s="52">
        <v>2.3341703247836383E-4</v>
      </c>
      <c r="E445">
        <f>CORREL(B445:B453,C445:C453)</f>
        <v>-0.24268669591673261</v>
      </c>
      <c r="F445">
        <f>CORREL(B445:B453,D445:D453)</f>
        <v>0.21724834117628014</v>
      </c>
      <c r="G445">
        <f>CORREL(C445:C453,D445:D453)</f>
        <v>0.84954233275336821</v>
      </c>
      <c r="H445"/>
    </row>
    <row r="446" spans="1:8" x14ac:dyDescent="0.2">
      <c r="B446">
        <v>2010</v>
      </c>
      <c r="C446" s="52">
        <v>8.3495734458949322E-4</v>
      </c>
      <c r="D446" s="52">
        <v>2.3215446034220979E-4</v>
      </c>
      <c r="E446" t="s">
        <v>522</v>
      </c>
      <c r="F446" t="s">
        <v>522</v>
      </c>
      <c r="G446" t="s">
        <v>521</v>
      </c>
      <c r="H446"/>
    </row>
    <row r="447" spans="1:8" x14ac:dyDescent="0.2">
      <c r="B447">
        <v>2011</v>
      </c>
      <c r="C447" s="52">
        <v>9.0122531125096583E-4</v>
      </c>
      <c r="D447" s="52">
        <v>2.4936232124275992E-4</v>
      </c>
      <c r="E447" t="s">
        <v>628</v>
      </c>
      <c r="F447" t="s">
        <v>629</v>
      </c>
      <c r="G447" t="s">
        <v>630</v>
      </c>
      <c r="H447"/>
    </row>
    <row r="448" spans="1:8" x14ac:dyDescent="0.2">
      <c r="B448">
        <v>2012</v>
      </c>
      <c r="C448" s="52">
        <v>8.8318337467816962E-4</v>
      </c>
      <c r="D448" s="52">
        <v>2.3459679261859752E-4</v>
      </c>
      <c r="E448" t="s">
        <v>624</v>
      </c>
      <c r="F448" t="s">
        <v>625</v>
      </c>
      <c r="G448"/>
      <c r="H448"/>
    </row>
    <row r="449" spans="1:8" x14ac:dyDescent="0.2">
      <c r="B449">
        <v>2013</v>
      </c>
      <c r="C449" s="52">
        <v>9.8244717078694471E-4</v>
      </c>
      <c r="D449" s="52">
        <v>2.6921060678869425E-4</v>
      </c>
      <c r="G449"/>
      <c r="H449"/>
    </row>
    <row r="450" spans="1:8" x14ac:dyDescent="0.2">
      <c r="B450">
        <v>2014</v>
      </c>
      <c r="C450" s="52">
        <v>8.2291795580852374E-4</v>
      </c>
      <c r="D450" s="52">
        <v>2.3879342458426066E-4</v>
      </c>
      <c r="G450"/>
      <c r="H450"/>
    </row>
    <row r="451" spans="1:8" x14ac:dyDescent="0.2">
      <c r="B451">
        <v>2015</v>
      </c>
      <c r="C451" s="52">
        <v>9.1916964835037725E-4</v>
      </c>
      <c r="D451" s="52">
        <v>2.5865346077593088E-4</v>
      </c>
      <c r="G451"/>
      <c r="H451"/>
    </row>
    <row r="452" spans="1:8" x14ac:dyDescent="0.2">
      <c r="B452">
        <v>2016</v>
      </c>
      <c r="C452" s="52">
        <v>7.2902341236950679E-4</v>
      </c>
      <c r="D452" s="52">
        <v>2.2560949038180958E-4</v>
      </c>
      <c r="G452"/>
      <c r="H452"/>
    </row>
    <row r="453" spans="1:8" x14ac:dyDescent="0.2">
      <c r="B453">
        <v>2017</v>
      </c>
      <c r="C453" s="52">
        <v>8.3447282634126554E-4</v>
      </c>
      <c r="D453" s="52">
        <v>2.4952853062214496E-4</v>
      </c>
      <c r="G453"/>
      <c r="H453"/>
    </row>
    <row r="454" spans="1:8" x14ac:dyDescent="0.2">
      <c r="A454" t="s">
        <v>607</v>
      </c>
      <c r="B454">
        <v>2009</v>
      </c>
      <c r="C454" s="52">
        <v>2.5863399968550512E-3</v>
      </c>
      <c r="D454" s="52">
        <v>1.2244285037714708E-3</v>
      </c>
      <c r="E454">
        <f>CORREL(B454:B462,C454:C462)</f>
        <v>0.28043545103124895</v>
      </c>
      <c r="F454">
        <f>CORREL(B454:B462,D454:D462)</f>
        <v>0.425902331611759</v>
      </c>
      <c r="G454">
        <f>CORREL(C454:C462,D454:D462)</f>
        <v>0.6335371726304222</v>
      </c>
      <c r="H454"/>
    </row>
    <row r="455" spans="1:8" x14ac:dyDescent="0.2">
      <c r="B455">
        <v>2010</v>
      </c>
      <c r="C455" s="52">
        <v>2.4518613749252467E-3</v>
      </c>
      <c r="D455" s="52">
        <v>1.2014782273918438E-3</v>
      </c>
      <c r="E455" t="s">
        <v>520</v>
      </c>
      <c r="F455" t="s">
        <v>522</v>
      </c>
      <c r="G455" t="s">
        <v>521</v>
      </c>
      <c r="H455"/>
    </row>
    <row r="456" spans="1:8" x14ac:dyDescent="0.2">
      <c r="B456">
        <v>2011</v>
      </c>
      <c r="C456" s="52">
        <v>2.4808606706910505E-3</v>
      </c>
      <c r="D456" s="52">
        <v>1.2399209314858889E-3</v>
      </c>
      <c r="E456" t="s">
        <v>628</v>
      </c>
      <c r="F456" t="s">
        <v>629</v>
      </c>
      <c r="G456" t="s">
        <v>630</v>
      </c>
      <c r="H456"/>
    </row>
    <row r="457" spans="1:8" x14ac:dyDescent="0.2">
      <c r="B457">
        <v>2012</v>
      </c>
      <c r="C457" s="52">
        <v>2.4688543082211066E-3</v>
      </c>
      <c r="D457" s="52">
        <v>1.132116575865203E-3</v>
      </c>
      <c r="E457" t="s">
        <v>625</v>
      </c>
      <c r="F457" t="s">
        <v>625</v>
      </c>
      <c r="G457"/>
      <c r="H457"/>
    </row>
    <row r="458" spans="1:8" x14ac:dyDescent="0.2">
      <c r="B458">
        <v>2013</v>
      </c>
      <c r="C458" s="52">
        <v>2.5472686359631182E-3</v>
      </c>
      <c r="D458" s="52">
        <v>1.237231649067364E-3</v>
      </c>
      <c r="G458"/>
      <c r="H458"/>
    </row>
    <row r="459" spans="1:8" x14ac:dyDescent="0.2">
      <c r="B459">
        <v>2014</v>
      </c>
      <c r="C459" s="52">
        <v>2.7700639323192263E-3</v>
      </c>
      <c r="D459" s="52">
        <v>1.2368423967421202E-3</v>
      </c>
      <c r="G459"/>
      <c r="H459"/>
    </row>
    <row r="460" spans="1:8" x14ac:dyDescent="0.2">
      <c r="B460">
        <v>2015</v>
      </c>
      <c r="C460" s="52">
        <v>2.7183244454138849E-3</v>
      </c>
      <c r="D460" s="52">
        <v>1.3857365179792943E-3</v>
      </c>
      <c r="G460"/>
      <c r="H460"/>
    </row>
    <row r="461" spans="1:8" x14ac:dyDescent="0.2">
      <c r="B461">
        <v>2016</v>
      </c>
      <c r="C461" s="52">
        <v>2.6012036726713759E-3</v>
      </c>
      <c r="D461" s="52">
        <v>1.315929066322825E-3</v>
      </c>
      <c r="G461"/>
      <c r="H461"/>
    </row>
    <row r="462" spans="1:8" x14ac:dyDescent="0.2">
      <c r="B462">
        <v>2017</v>
      </c>
      <c r="C462" s="52">
        <v>2.4588015150556392E-3</v>
      </c>
      <c r="D462" s="52">
        <v>1.207325920770621E-3</v>
      </c>
      <c r="G462"/>
      <c r="H462"/>
    </row>
    <row r="463" spans="1:8" x14ac:dyDescent="0.2">
      <c r="A463" t="s">
        <v>506</v>
      </c>
      <c r="C463" s="52">
        <v>1.1069548060053712E-3</v>
      </c>
      <c r="D463" s="52">
        <v>4.0636336007508913E-4</v>
      </c>
      <c r="G463"/>
      <c r="H463"/>
    </row>
    <row r="464" spans="1:8" x14ac:dyDescent="0.2">
      <c r="C464"/>
    </row>
  </sheetData>
  <mergeCells count="36">
    <mergeCell ref="R50:T50"/>
    <mergeCell ref="R39:T39"/>
    <mergeCell ref="R46:T46"/>
    <mergeCell ref="R47:T47"/>
    <mergeCell ref="R31:T31"/>
    <mergeCell ref="R36:T36"/>
    <mergeCell ref="R38:T38"/>
    <mergeCell ref="R45:T45"/>
    <mergeCell ref="R3:T3"/>
    <mergeCell ref="R14:T14"/>
    <mergeCell ref="R25:T25"/>
    <mergeCell ref="R27:T27"/>
    <mergeCell ref="R30:T30"/>
    <mergeCell ref="R12:T12"/>
    <mergeCell ref="R8:T8"/>
    <mergeCell ref="R11:T11"/>
    <mergeCell ref="L46:N46"/>
    <mergeCell ref="L4:N4"/>
    <mergeCell ref="L5:N5"/>
    <mergeCell ref="L11:N11"/>
    <mergeCell ref="L17:N17"/>
    <mergeCell ref="L20:N20"/>
    <mergeCell ref="L32:N32"/>
    <mergeCell ref="L35:N35"/>
    <mergeCell ref="L39:N39"/>
    <mergeCell ref="L27:N27"/>
    <mergeCell ref="L43:N43"/>
    <mergeCell ref="L34:N34"/>
    <mergeCell ref="L7:N7"/>
    <mergeCell ref="L8:N8"/>
    <mergeCell ref="L30:N30"/>
    <mergeCell ref="L3:N3"/>
    <mergeCell ref="L12:N12"/>
    <mergeCell ref="L13:N13"/>
    <mergeCell ref="L14:N14"/>
    <mergeCell ref="L21:N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EA1B-A563-E04E-A011-82044F7261ED}">
  <dimension ref="C1:X473"/>
  <sheetViews>
    <sheetView topLeftCell="N1" workbookViewId="0">
      <selection activeCell="V15" sqref="V15"/>
    </sheetView>
  </sheetViews>
  <sheetFormatPr baseColWidth="10" defaultRowHeight="16" x14ac:dyDescent="0.2"/>
  <cols>
    <col min="3" max="3" width="22.6640625" bestFit="1" customWidth="1"/>
    <col min="4" max="4" width="22.6640625" customWidth="1"/>
    <col min="5" max="5" width="15" style="56" bestFit="1" customWidth="1"/>
    <col min="6" max="6" width="13" style="56" customWidth="1"/>
    <col min="7" max="11" width="14" style="56" customWidth="1"/>
    <col min="12" max="12" width="14.6640625" style="56" customWidth="1"/>
    <col min="13" max="13" width="16.83203125" style="56" customWidth="1"/>
    <col min="15" max="15" width="13" bestFit="1" customWidth="1"/>
    <col min="16" max="16" width="22.5" style="56" bestFit="1" customWidth="1"/>
    <col min="17" max="17" width="20.5" bestFit="1" customWidth="1"/>
    <col min="18" max="22" width="21.6640625" bestFit="1" customWidth="1"/>
    <col min="23" max="23" width="22.5" bestFit="1" customWidth="1"/>
    <col min="24" max="24" width="24.33203125" bestFit="1" customWidth="1"/>
    <col min="25" max="25" width="6.83203125" bestFit="1" customWidth="1"/>
    <col min="26" max="26" width="7.6640625" bestFit="1" customWidth="1"/>
    <col min="27" max="27" width="11.6640625" bestFit="1" customWidth="1"/>
    <col min="28" max="28" width="7" bestFit="1" customWidth="1"/>
    <col min="29" max="29" width="5.6640625" bestFit="1" customWidth="1"/>
    <col min="30" max="30" width="6.5" bestFit="1" customWidth="1"/>
    <col min="31" max="31" width="7.1640625" bestFit="1" customWidth="1"/>
    <col min="32" max="32" width="5.1640625" bestFit="1" customWidth="1"/>
    <col min="33" max="33" width="7" bestFit="1" customWidth="1"/>
    <col min="34" max="35" width="8.83203125" bestFit="1" customWidth="1"/>
    <col min="36" max="36" width="6.33203125" bestFit="1" customWidth="1"/>
    <col min="37" max="37" width="9" bestFit="1" customWidth="1"/>
    <col min="38" max="38" width="13.33203125" bestFit="1" customWidth="1"/>
    <col min="39" max="39" width="8.6640625" bestFit="1" customWidth="1"/>
    <col min="40" max="40" width="9.83203125" bestFit="1" customWidth="1"/>
    <col min="41" max="41" width="10.1640625" bestFit="1" customWidth="1"/>
    <col min="42" max="42" width="8.1640625" bestFit="1" customWidth="1"/>
    <col min="43" max="43" width="8.5" bestFit="1" customWidth="1"/>
    <col min="44" max="44" width="9" bestFit="1" customWidth="1"/>
    <col min="45" max="45" width="7.5" bestFit="1" customWidth="1"/>
    <col min="46" max="46" width="14.5" bestFit="1" customWidth="1"/>
    <col min="47" max="47" width="10.6640625" bestFit="1" customWidth="1"/>
    <col min="48" max="48" width="11.5" bestFit="1" customWidth="1"/>
    <col min="49" max="49" width="9.1640625" bestFit="1" customWidth="1"/>
    <col min="50" max="50" width="13" bestFit="1" customWidth="1"/>
    <col min="51" max="51" width="12.33203125" bestFit="1" customWidth="1"/>
    <col min="52" max="52" width="5" bestFit="1" customWidth="1"/>
    <col min="53" max="53" width="9.6640625" bestFit="1" customWidth="1"/>
    <col min="54" max="54" width="7.1640625" bestFit="1" customWidth="1"/>
    <col min="55" max="55" width="12" bestFit="1" customWidth="1"/>
    <col min="56" max="56" width="11.6640625" bestFit="1" customWidth="1"/>
    <col min="57" max="57" width="13" bestFit="1" customWidth="1"/>
    <col min="58" max="58" width="12.33203125" bestFit="1" customWidth="1"/>
    <col min="59" max="59" width="9.83203125" bestFit="1" customWidth="1"/>
    <col min="60" max="60" width="6" bestFit="1" customWidth="1"/>
    <col min="61" max="61" width="5.1640625" bestFit="1" customWidth="1"/>
    <col min="62" max="62" width="8.33203125" bestFit="1" customWidth="1"/>
    <col min="63" max="63" width="7.5" bestFit="1" customWidth="1"/>
    <col min="64" max="64" width="11" bestFit="1" customWidth="1"/>
    <col min="65" max="65" width="12.33203125" bestFit="1" customWidth="1"/>
    <col min="66" max="66" width="9.5" bestFit="1" customWidth="1"/>
    <col min="67" max="67" width="9.1640625" bestFit="1" customWidth="1"/>
  </cols>
  <sheetData>
    <row r="1" spans="3:24" ht="19" x14ac:dyDescent="0.25">
      <c r="C1" s="24"/>
      <c r="D1" s="24"/>
      <c r="E1" s="56" t="s">
        <v>611</v>
      </c>
    </row>
    <row r="2" spans="3:24" x14ac:dyDescent="0.2">
      <c r="C2" s="18" t="s">
        <v>546</v>
      </c>
      <c r="D2" s="18" t="s">
        <v>609</v>
      </c>
      <c r="E2" s="56" t="s">
        <v>4</v>
      </c>
      <c r="F2" s="56" t="s">
        <v>5</v>
      </c>
      <c r="G2" s="56" t="s">
        <v>6</v>
      </c>
      <c r="H2" s="56" t="s">
        <v>7</v>
      </c>
      <c r="I2" s="56" t="s">
        <v>8</v>
      </c>
      <c r="J2" s="56" t="s">
        <v>9</v>
      </c>
      <c r="K2" s="56" t="s">
        <v>10</v>
      </c>
      <c r="L2" s="56" t="s">
        <v>11</v>
      </c>
      <c r="M2" s="56" t="s">
        <v>491</v>
      </c>
      <c r="O2" s="26" t="s">
        <v>505</v>
      </c>
      <c r="P2" t="s">
        <v>612</v>
      </c>
      <c r="Q2" t="s">
        <v>613</v>
      </c>
      <c r="R2" t="s">
        <v>614</v>
      </c>
      <c r="S2" t="s">
        <v>615</v>
      </c>
      <c r="T2" t="s">
        <v>616</v>
      </c>
      <c r="U2" t="s">
        <v>617</v>
      </c>
      <c r="V2" t="s">
        <v>618</v>
      </c>
      <c r="W2" t="s">
        <v>619</v>
      </c>
      <c r="X2" t="s">
        <v>622</v>
      </c>
    </row>
    <row r="3" spans="3:24" x14ac:dyDescent="0.2">
      <c r="C3" t="s">
        <v>557</v>
      </c>
      <c r="D3">
        <v>2009</v>
      </c>
      <c r="E3" s="56">
        <v>3.5073035683569548E-4</v>
      </c>
      <c r="F3" s="56">
        <v>1.2911881932098894E-4</v>
      </c>
      <c r="G3" s="56">
        <v>7.3121126936714944E-5</v>
      </c>
      <c r="H3" s="56">
        <v>7.8143874941176151E-5</v>
      </c>
      <c r="I3" s="56">
        <v>6.3361571542359086E-5</v>
      </c>
      <c r="J3" s="56">
        <v>9.3211578164929194E-5</v>
      </c>
      <c r="K3" s="56">
        <v>1.3690849353273466E-4</v>
      </c>
      <c r="L3" s="56">
        <v>1.1635290135679549E-3</v>
      </c>
      <c r="M3" s="56">
        <v>2.6848766338035464E-4</v>
      </c>
      <c r="O3" s="27">
        <v>2009</v>
      </c>
      <c r="P3" s="52">
        <v>7.4274522922544381E-4</v>
      </c>
      <c r="Q3" s="52">
        <v>2.2945002177505723E-4</v>
      </c>
      <c r="R3" s="52">
        <v>1.6786552738616353E-4</v>
      </c>
      <c r="S3" s="52">
        <v>1.9252556867033156E-4</v>
      </c>
      <c r="T3" s="52">
        <v>1.9330248050965931E-4</v>
      </c>
      <c r="U3" s="52">
        <v>1.7683024463726194E-4</v>
      </c>
      <c r="V3" s="52">
        <v>2.5658584738555727E-4</v>
      </c>
      <c r="W3" s="52">
        <v>1.3069640582681868E-3</v>
      </c>
      <c r="X3" s="52">
        <v>4.0119639329817683E-4</v>
      </c>
    </row>
    <row r="4" spans="3:24" x14ac:dyDescent="0.2">
      <c r="C4" t="s">
        <v>558</v>
      </c>
      <c r="D4">
        <v>2009</v>
      </c>
      <c r="E4" s="56">
        <v>2.0344173905529985E-3</v>
      </c>
      <c r="F4" s="56">
        <v>7.3400483425778364E-4</v>
      </c>
      <c r="G4" s="56">
        <v>5.7094263525020558E-4</v>
      </c>
      <c r="H4" s="56">
        <v>5.0424447270363095E-4</v>
      </c>
      <c r="I4" s="56">
        <v>4.9901929712820113E-4</v>
      </c>
      <c r="J4" s="56">
        <v>4.7659641974975571E-4</v>
      </c>
      <c r="K4" s="56">
        <v>6.5923308890045715E-4</v>
      </c>
      <c r="L4" s="56">
        <v>3.2211704357045083E-3</v>
      </c>
      <c r="M4" s="56">
        <v>9.6173269979008761E-4</v>
      </c>
      <c r="O4" s="27">
        <v>2010</v>
      </c>
      <c r="P4" s="52">
        <v>8.0553169161670863E-4</v>
      </c>
      <c r="Q4" s="52">
        <v>2.1820207850866435E-4</v>
      </c>
      <c r="R4" s="52">
        <v>1.7054848483169074E-4</v>
      </c>
      <c r="S4" s="52">
        <v>2.0396358212085099E-4</v>
      </c>
      <c r="T4" s="52">
        <v>1.9258355807910679E-4</v>
      </c>
      <c r="U4" s="52">
        <v>1.6797215626150239E-4</v>
      </c>
      <c r="V4" s="52">
        <v>2.4391649055642813E-4</v>
      </c>
      <c r="W4" s="52">
        <v>1.2926110217542587E-3</v>
      </c>
      <c r="X4" s="52">
        <v>3.9840178014574601E-4</v>
      </c>
    </row>
    <row r="5" spans="3:24" x14ac:dyDescent="0.2">
      <c r="C5" t="s">
        <v>559</v>
      </c>
      <c r="D5">
        <v>2009</v>
      </c>
      <c r="E5" s="56">
        <v>2.0379127127380576E-4</v>
      </c>
      <c r="F5" s="56">
        <v>7.4424984957099853E-5</v>
      </c>
      <c r="G5" s="56">
        <v>7.3400501448691146E-5</v>
      </c>
      <c r="H5" s="56">
        <v>6.5255737064980336E-5</v>
      </c>
      <c r="I5" s="56">
        <v>7.6849022231609412E-5</v>
      </c>
      <c r="J5" s="56">
        <v>6.9530379351187053E-5</v>
      </c>
      <c r="K5" s="56">
        <v>1.1353548669391327E-4</v>
      </c>
      <c r="L5" s="56">
        <v>9.5938876287940595E-4</v>
      </c>
      <c r="M5" s="56">
        <v>2.1202033561190634E-4</v>
      </c>
      <c r="O5" s="27">
        <v>2011</v>
      </c>
      <c r="P5" s="52">
        <v>7.5721807085803779E-4</v>
      </c>
      <c r="Q5" s="52">
        <v>2.0693971298496209E-4</v>
      </c>
      <c r="R5" s="52">
        <v>1.7079331042093394E-4</v>
      </c>
      <c r="S5" s="52">
        <v>1.8370861600971501E-4</v>
      </c>
      <c r="T5" s="52">
        <v>2.0056893108784897E-4</v>
      </c>
      <c r="U5" s="52">
        <v>1.8030406700671718E-4</v>
      </c>
      <c r="V5" s="52">
        <v>2.3443395954897764E-4</v>
      </c>
      <c r="W5" s="52">
        <v>1.3392776344511876E-3</v>
      </c>
      <c r="X5" s="52">
        <v>4.012333204596101E-4</v>
      </c>
    </row>
    <row r="6" spans="3:24" x14ac:dyDescent="0.2">
      <c r="C6" t="s">
        <v>560</v>
      </c>
      <c r="D6">
        <v>2009</v>
      </c>
      <c r="E6" s="56">
        <v>5.2271917469236609E-4</v>
      </c>
      <c r="F6" s="56">
        <v>1.4907478850942826E-4</v>
      </c>
      <c r="G6" s="56">
        <v>1.5328410466137506E-4</v>
      </c>
      <c r="H6" s="56">
        <v>1.3791223378954013E-4</v>
      </c>
      <c r="I6" s="56">
        <v>1.4659510636322548E-4</v>
      </c>
      <c r="J6" s="56">
        <v>1.2456946346526234E-4</v>
      </c>
      <c r="K6" s="56">
        <v>1.5822093108978656E-4</v>
      </c>
      <c r="L6" s="56">
        <v>1.3350649668662927E-3</v>
      </c>
      <c r="M6" s="56">
        <v>3.5586649439439802E-4</v>
      </c>
      <c r="O6" s="27">
        <v>2012</v>
      </c>
      <c r="P6" s="52">
        <v>7.893498546355796E-4</v>
      </c>
      <c r="Q6" s="52">
        <v>1.974545944684605E-4</v>
      </c>
      <c r="R6" s="52">
        <v>1.8998778206182762E-4</v>
      </c>
      <c r="S6" s="52">
        <v>1.8584096904184221E-4</v>
      </c>
      <c r="T6" s="52">
        <v>2.0130470768886429E-4</v>
      </c>
      <c r="U6" s="52">
        <v>1.604437064819477E-4</v>
      </c>
      <c r="V6" s="52">
        <v>2.1605945201696945E-4</v>
      </c>
      <c r="W6" s="52">
        <v>1.2541213970260546E-3</v>
      </c>
      <c r="X6" s="52">
        <v>3.9138604095140364E-4</v>
      </c>
    </row>
    <row r="7" spans="3:24" x14ac:dyDescent="0.2">
      <c r="C7" t="s">
        <v>561</v>
      </c>
      <c r="D7">
        <v>2009</v>
      </c>
      <c r="E7" s="56">
        <v>4.7677373713940989E-5</v>
      </c>
      <c r="F7" s="56">
        <v>6.7568578734356757E-5</v>
      </c>
      <c r="G7" s="56">
        <v>1.1744835755274495E-5</v>
      </c>
      <c r="H7" s="56">
        <v>2.5334575374125533E-5</v>
      </c>
      <c r="I7" s="56">
        <v>3.4386329261799465E-5</v>
      </c>
      <c r="J7" s="56">
        <v>1.0267623669982305E-5</v>
      </c>
      <c r="K7" s="56">
        <v>1.2237447016236465E-4</v>
      </c>
      <c r="L7" s="56">
        <v>1.3083908733067494E-3</v>
      </c>
      <c r="M7" s="56">
        <v>1.8185810732558773E-4</v>
      </c>
      <c r="O7" s="27">
        <v>2013</v>
      </c>
      <c r="P7" s="52">
        <v>7.8860746235033486E-4</v>
      </c>
      <c r="Q7" s="52">
        <v>2.2919676170134553E-4</v>
      </c>
      <c r="R7" s="52">
        <v>1.9736958699600017E-4</v>
      </c>
      <c r="S7" s="52">
        <v>1.9618829892124263E-4</v>
      </c>
      <c r="T7" s="52">
        <v>2.003789516635375E-4</v>
      </c>
      <c r="U7" s="52">
        <v>1.8877269883301232E-4</v>
      </c>
      <c r="V7" s="52">
        <v>2.3503901358611036E-4</v>
      </c>
      <c r="W7" s="52">
        <v>1.3355265350105949E-3</v>
      </c>
      <c r="X7" s="52">
        <v>4.1984987968076538E-4</v>
      </c>
    </row>
    <row r="8" spans="3:24" x14ac:dyDescent="0.2">
      <c r="C8" t="s">
        <v>562</v>
      </c>
      <c r="D8">
        <v>2009</v>
      </c>
      <c r="E8" s="56">
        <v>3.4926239317777748E-4</v>
      </c>
      <c r="F8" s="56">
        <v>7.5942166060555456E-5</v>
      </c>
      <c r="G8" s="56">
        <v>6.8265964301496263E-5</v>
      </c>
      <c r="H8" s="56">
        <v>9.0093354734175512E-5</v>
      </c>
      <c r="I8" s="56">
        <v>8.1573941063882406E-5</v>
      </c>
      <c r="J8" s="56">
        <v>8.2525772117794777E-5</v>
      </c>
      <c r="K8" s="56">
        <v>1.5798193354057629E-4</v>
      </c>
      <c r="L8" s="56">
        <v>9.7057066439977882E-4</v>
      </c>
      <c r="M8" s="56">
        <v>2.1081055522875216E-4</v>
      </c>
      <c r="O8" s="27">
        <v>2014</v>
      </c>
      <c r="P8" s="52">
        <v>8.3004526365011374E-4</v>
      </c>
      <c r="Q8" s="52">
        <v>2.2513425006948456E-4</v>
      </c>
      <c r="R8" s="52">
        <v>1.9017317386056339E-4</v>
      </c>
      <c r="S8" s="52">
        <v>1.963849952216328E-4</v>
      </c>
      <c r="T8" s="52">
        <v>2.0532803966480734E-4</v>
      </c>
      <c r="U8" s="52">
        <v>1.8740573651491974E-4</v>
      </c>
      <c r="V8" s="52">
        <v>2.4963136050440155E-4</v>
      </c>
      <c r="W8" s="52">
        <v>1.2734980213348636E-3</v>
      </c>
      <c r="X8" s="52">
        <v>4.1583444206607029E-4</v>
      </c>
    </row>
    <row r="9" spans="3:24" x14ac:dyDescent="0.2">
      <c r="C9" t="s">
        <v>563</v>
      </c>
      <c r="D9">
        <v>2009</v>
      </c>
      <c r="E9" s="56">
        <v>4.4223217745399782E-4</v>
      </c>
      <c r="F9" s="56">
        <v>1.2187519057280775E-4</v>
      </c>
      <c r="G9" s="56">
        <v>9.831737613381298E-5</v>
      </c>
      <c r="H9" s="56">
        <v>1.1406786308811315E-4</v>
      </c>
      <c r="I9" s="56">
        <v>1.0196203524417787E-4</v>
      </c>
      <c r="J9" s="56">
        <v>1.2765524621801956E-4</v>
      </c>
      <c r="K9" s="56">
        <v>1.7126539954248163E-4</v>
      </c>
      <c r="L9" s="56">
        <v>1.2537403095061869E-3</v>
      </c>
      <c r="M9" s="56">
        <v>3.0963056952279403E-4</v>
      </c>
      <c r="O9" s="27">
        <v>2015</v>
      </c>
      <c r="P9" s="52">
        <v>8.6102385981557978E-4</v>
      </c>
      <c r="Q9" s="52">
        <v>1.9434100153096199E-4</v>
      </c>
      <c r="R9" s="52">
        <v>1.8411891766572795E-4</v>
      </c>
      <c r="S9" s="52">
        <v>1.9735633372558716E-4</v>
      </c>
      <c r="T9" s="52">
        <v>2.2416939073675724E-4</v>
      </c>
      <c r="U9" s="52">
        <v>1.8274333850466868E-4</v>
      </c>
      <c r="V9" s="52">
        <v>2.3072486776533452E-4</v>
      </c>
      <c r="W9" s="52">
        <v>1.3256592867109168E-3</v>
      </c>
      <c r="X9" s="52">
        <v>4.2558211181150177E-4</v>
      </c>
    </row>
    <row r="10" spans="3:24" x14ac:dyDescent="0.2">
      <c r="C10" t="s">
        <v>564</v>
      </c>
      <c r="D10">
        <v>2009</v>
      </c>
      <c r="E10" s="56">
        <v>1.9048945527601049E-3</v>
      </c>
      <c r="F10" s="56">
        <v>5.9370928312500639E-4</v>
      </c>
      <c r="G10" s="56">
        <v>5.0015442055804894E-4</v>
      </c>
      <c r="H10" s="56">
        <v>5.074514437073698E-4</v>
      </c>
      <c r="I10" s="56">
        <v>4.6164310486973304E-4</v>
      </c>
      <c r="J10" s="56">
        <v>4.8771077580488911E-4</v>
      </c>
      <c r="K10" s="56">
        <v>6.9598576993546856E-4</v>
      </c>
      <c r="L10" s="56">
        <v>1.4184134540259383E-3</v>
      </c>
      <c r="M10" s="56">
        <v>8.3465303438631582E-4</v>
      </c>
      <c r="O10" s="27">
        <v>2016</v>
      </c>
      <c r="P10" s="52">
        <v>8.5403182938461936E-4</v>
      </c>
      <c r="Q10" s="52">
        <v>2.0937680366559539E-4</v>
      </c>
      <c r="R10" s="52">
        <v>1.8915116828731481E-4</v>
      </c>
      <c r="S10" s="52">
        <v>1.9491206878261705E-4</v>
      </c>
      <c r="T10" s="52">
        <v>2.0902902403958104E-4</v>
      </c>
      <c r="U10" s="52">
        <v>1.925978780627853E-4</v>
      </c>
      <c r="V10" s="52">
        <v>2.476442968911101E-4</v>
      </c>
      <c r="W10" s="52">
        <v>1.100019408958331E-3</v>
      </c>
      <c r="X10" s="52">
        <v>4.0025559331058184E-4</v>
      </c>
    </row>
    <row r="11" spans="3:24" x14ac:dyDescent="0.2">
      <c r="C11" t="s">
        <v>565</v>
      </c>
      <c r="D11">
        <v>2009</v>
      </c>
      <c r="E11" s="56">
        <v>2.9809653106738364E-3</v>
      </c>
      <c r="F11" s="56">
        <v>1.3292562072857611E-3</v>
      </c>
      <c r="G11" s="56">
        <v>4.5839856382164697E-4</v>
      </c>
      <c r="H11" s="56">
        <v>6.4200644385644203E-4</v>
      </c>
      <c r="I11" s="56">
        <v>7.2832663798840067E-4</v>
      </c>
      <c r="J11" s="56">
        <v>7.0277131735722864E-4</v>
      </c>
      <c r="K11" s="56">
        <v>6.7041687472326784E-4</v>
      </c>
      <c r="L11" s="56">
        <v>2.0564516837319547E-3</v>
      </c>
      <c r="M11" s="56">
        <v>1.1097270207483265E-3</v>
      </c>
      <c r="O11" s="27">
        <v>2017</v>
      </c>
      <c r="P11" s="52">
        <v>7.8251110115453153E-4</v>
      </c>
      <c r="Q11" s="52">
        <v>2.0759954407618698E-4</v>
      </c>
      <c r="R11" s="52">
        <v>1.8334534689966509E-4</v>
      </c>
      <c r="S11" s="52">
        <v>1.6263153990927413E-4</v>
      </c>
      <c r="T11" s="52">
        <v>2.1431148319689359E-4</v>
      </c>
      <c r="U11" s="52">
        <v>1.8092976235245203E-4</v>
      </c>
      <c r="V11" s="52">
        <v>2.3158805951609747E-4</v>
      </c>
      <c r="W11" s="52">
        <v>1.1878810121624857E-3</v>
      </c>
      <c r="X11" s="52">
        <v>4.0353067895194423E-4</v>
      </c>
    </row>
    <row r="12" spans="3:24" x14ac:dyDescent="0.2">
      <c r="C12" t="s">
        <v>566</v>
      </c>
      <c r="D12">
        <v>2009</v>
      </c>
      <c r="E12" s="56">
        <v>9.9506743501304935E-5</v>
      </c>
      <c r="F12" s="56">
        <v>7.8163126784609304E-5</v>
      </c>
      <c r="G12" s="56">
        <v>2.0446206805997353E-5</v>
      </c>
      <c r="H12" s="56">
        <v>2.9691882250963689E-5</v>
      </c>
      <c r="I12" s="56">
        <v>2.8590823235789534E-5</v>
      </c>
      <c r="J12" s="56">
        <v>2.0309929627667856E-5</v>
      </c>
      <c r="K12" s="56">
        <v>9.6073513226857158E-5</v>
      </c>
      <c r="L12" s="56">
        <v>6.0589980390503794E-4</v>
      </c>
      <c r="M12" s="56">
        <v>1.4427282435593077E-4</v>
      </c>
      <c r="O12" s="27" t="s">
        <v>506</v>
      </c>
      <c r="P12" s="52">
        <v>8.0122937363232732E-4</v>
      </c>
      <c r="Q12" s="52">
        <v>2.13077196531191E-4</v>
      </c>
      <c r="R12" s="52">
        <v>1.8259481093443173E-4</v>
      </c>
      <c r="S12" s="52">
        <v>1.903902191558994E-4</v>
      </c>
      <c r="T12" s="52">
        <v>2.0455295185189517E-4</v>
      </c>
      <c r="U12" s="52">
        <v>1.7977773207280743E-4</v>
      </c>
      <c r="V12" s="52">
        <v>2.3840259419677625E-4</v>
      </c>
      <c r="W12" s="52">
        <v>1.2683953750752082E-3</v>
      </c>
      <c r="X12" s="52">
        <v>4.0636336007508929E-4</v>
      </c>
    </row>
    <row r="13" spans="3:24" x14ac:dyDescent="0.2">
      <c r="C13" t="s">
        <v>567</v>
      </c>
      <c r="D13">
        <v>2009</v>
      </c>
      <c r="E13" s="56">
        <v>1.703740567499687E-4</v>
      </c>
      <c r="F13" s="56">
        <v>5.4096771892030245E-5</v>
      </c>
      <c r="G13" s="56">
        <v>3.8693814679248233E-5</v>
      </c>
      <c r="H13" s="56">
        <v>4.2021341192772992E-5</v>
      </c>
      <c r="I13" s="56">
        <v>4.8528842186986626E-5</v>
      </c>
      <c r="J13" s="56">
        <v>3.2419840273041294E-5</v>
      </c>
      <c r="K13" s="56">
        <v>1.2934682766505248E-4</v>
      </c>
      <c r="L13" s="56">
        <v>1.2341519150221147E-3</v>
      </c>
      <c r="M13" s="56">
        <v>1.8636155594842398E-4</v>
      </c>
      <c r="P13" s="29">
        <f>CORREL(O3:O11,P3:P11)</f>
        <v>0.62075957026011641</v>
      </c>
      <c r="Q13" s="29">
        <f>CORREL(O3:O11,Q3:Q11)</f>
        <v>-0.38768506482263199</v>
      </c>
      <c r="R13" s="29">
        <f>CORREL(O3:O11,R3:R11)</f>
        <v>0.6299952991201746</v>
      </c>
      <c r="S13" s="29">
        <f>CORREL(O3:O11,S3:S11)</f>
        <v>-0.41218134053780608</v>
      </c>
      <c r="T13" s="29">
        <f>CORREL(O3:O11,T3:T11)</f>
        <v>0.83510553756763928</v>
      </c>
      <c r="U13" s="29">
        <f>CORREL(O3:O11,U3:U11)</f>
        <v>0.54533980158174444</v>
      </c>
      <c r="V13" s="29">
        <f>CORREL(O3:O11,V3:V11)</f>
        <v>-0.23309081479547739</v>
      </c>
      <c r="W13" s="29">
        <f>CORREL(O3:O11,W3:W11)</f>
        <v>-0.61345345732827894</v>
      </c>
      <c r="X13" s="29">
        <f>CORREL(O3:O11,X3:X11)</f>
        <v>0.35468433050686776</v>
      </c>
    </row>
    <row r="14" spans="3:24" x14ac:dyDescent="0.2">
      <c r="C14" t="s">
        <v>568</v>
      </c>
      <c r="D14">
        <v>2009</v>
      </c>
      <c r="E14" s="56">
        <v>1.3267076247075462E-3</v>
      </c>
      <c r="F14" s="56">
        <v>4.15457169686217E-4</v>
      </c>
      <c r="G14" s="56">
        <v>3.6627276796594394E-4</v>
      </c>
      <c r="H14" s="56">
        <v>2.12520327773698E-4</v>
      </c>
      <c r="I14" s="56">
        <v>3.3010680867603563E-4</v>
      </c>
      <c r="J14" s="56">
        <v>2.0548908326193836E-4</v>
      </c>
      <c r="K14" s="56">
        <v>3.8771563944627621E-4</v>
      </c>
      <c r="L14" s="56">
        <v>1.2787400281112453E-3</v>
      </c>
      <c r="M14" s="56">
        <v>5.5926970000179659E-4</v>
      </c>
      <c r="P14"/>
    </row>
    <row r="15" spans="3:24" x14ac:dyDescent="0.2">
      <c r="C15" t="s">
        <v>569</v>
      </c>
      <c r="D15">
        <v>2009</v>
      </c>
      <c r="E15" s="56">
        <v>9.4667979069146529E-4</v>
      </c>
      <c r="F15" s="56">
        <v>1.9576178289488355E-4</v>
      </c>
      <c r="G15" s="56">
        <v>3.3506632280749809E-4</v>
      </c>
      <c r="H15" s="56">
        <v>2.5151982489069071E-4</v>
      </c>
      <c r="I15" s="56">
        <v>2.5690816352114419E-4</v>
      </c>
      <c r="J15" s="56">
        <v>3.0254344704929711E-4</v>
      </c>
      <c r="K15" s="56">
        <v>3.5326681500045832E-4</v>
      </c>
      <c r="L15" s="56">
        <v>8.4872413794902918E-4</v>
      </c>
      <c r="M15" s="56">
        <v>4.4072870729432883E-4</v>
      </c>
      <c r="P15"/>
    </row>
    <row r="16" spans="3:24" x14ac:dyDescent="0.2">
      <c r="C16" t="s">
        <v>570</v>
      </c>
      <c r="D16">
        <v>2009</v>
      </c>
      <c r="E16" s="56">
        <v>1.3002859472277778E-4</v>
      </c>
      <c r="F16" s="56">
        <v>5.7561168106200875E-5</v>
      </c>
      <c r="G16" s="56">
        <v>2.4038927581612851E-5</v>
      </c>
      <c r="H16" s="56">
        <v>1.7628894672796532E-5</v>
      </c>
      <c r="I16" s="56">
        <v>4.2399586749178953E-5</v>
      </c>
      <c r="J16" s="56">
        <v>2.80823114236011E-5</v>
      </c>
      <c r="K16" s="56">
        <v>1.3010339370092447E-4</v>
      </c>
      <c r="L16" s="56">
        <v>1.2932269688577336E-3</v>
      </c>
      <c r="M16" s="56">
        <v>2.075863178559509E-4</v>
      </c>
      <c r="P16"/>
    </row>
    <row r="17" spans="3:16" x14ac:dyDescent="0.2">
      <c r="C17" t="s">
        <v>571</v>
      </c>
      <c r="D17">
        <v>2009</v>
      </c>
      <c r="E17" s="56">
        <v>2.8332265652679216E-4</v>
      </c>
      <c r="F17" s="56">
        <v>6.1915778621839657E-5</v>
      </c>
      <c r="G17" s="56">
        <v>5.9416369310752947E-5</v>
      </c>
      <c r="H17" s="56">
        <v>5.5612638032925093E-5</v>
      </c>
      <c r="I17" s="56">
        <v>5.5737454168484862E-5</v>
      </c>
      <c r="J17" s="56">
        <v>5.1929908908026612E-5</v>
      </c>
      <c r="K17" s="56">
        <v>9.5950368468168806E-5</v>
      </c>
      <c r="L17" s="56">
        <v>1.2009724625930828E-3</v>
      </c>
      <c r="M17" s="56">
        <v>2.3003659931171915E-4</v>
      </c>
      <c r="P17"/>
    </row>
    <row r="18" spans="3:16" x14ac:dyDescent="0.2">
      <c r="C18" t="s">
        <v>572</v>
      </c>
      <c r="D18">
        <v>2009</v>
      </c>
      <c r="E18" s="56">
        <v>6.1578828197183535E-4</v>
      </c>
      <c r="F18" s="56">
        <v>1.4417382888608015E-4</v>
      </c>
      <c r="G18" s="56">
        <v>1.6807743941798039E-4</v>
      </c>
      <c r="H18" s="56">
        <v>1.5954219503884061E-4</v>
      </c>
      <c r="I18" s="56">
        <v>1.3922944206097069E-4</v>
      </c>
      <c r="J18" s="56">
        <v>1.1564152646787186E-4</v>
      </c>
      <c r="K18" s="56">
        <v>2.2965444780174418E-4</v>
      </c>
      <c r="L18" s="56">
        <v>1.2932914418775099E-3</v>
      </c>
      <c r="M18" s="56">
        <v>3.7150400948764086E-4</v>
      </c>
      <c r="P18"/>
    </row>
    <row r="19" spans="3:16" x14ac:dyDescent="0.2">
      <c r="C19" t="s">
        <v>573</v>
      </c>
      <c r="D19">
        <v>2009</v>
      </c>
      <c r="E19" s="56">
        <v>4.3855344949306961E-4</v>
      </c>
      <c r="F19" s="56">
        <v>1.5828753903350922E-4</v>
      </c>
      <c r="G19" s="56">
        <v>1.1159880872213262E-4</v>
      </c>
      <c r="H19" s="56">
        <v>1.8344159788333456E-4</v>
      </c>
      <c r="I19" s="56">
        <v>1.1621405842626924E-4</v>
      </c>
      <c r="J19" s="56">
        <v>1.4220980489450965E-4</v>
      </c>
      <c r="K19" s="56">
        <v>2.3576735518866649E-4</v>
      </c>
      <c r="L19" s="56">
        <v>1.4390820148462975E-3</v>
      </c>
      <c r="M19" s="56">
        <v>3.5649876273958814E-4</v>
      </c>
      <c r="P19"/>
    </row>
    <row r="20" spans="3:16" x14ac:dyDescent="0.2">
      <c r="C20" t="s">
        <v>574</v>
      </c>
      <c r="D20">
        <v>2009</v>
      </c>
      <c r="E20" s="56">
        <v>3.6442573486652883E-4</v>
      </c>
      <c r="F20" s="56">
        <v>1.1442649260278134E-4</v>
      </c>
      <c r="G20" s="56">
        <v>9.3530909795770399E-5</v>
      </c>
      <c r="H20" s="56">
        <v>7.7951544664335009E-5</v>
      </c>
      <c r="I20" s="56">
        <v>1.1188882229629869E-4</v>
      </c>
      <c r="J20" s="56">
        <v>8.0255089968812927E-5</v>
      </c>
      <c r="K20" s="56">
        <v>1.5703724540372748E-4</v>
      </c>
      <c r="L20" s="56">
        <v>1.4608606088548515E-3</v>
      </c>
      <c r="M20" s="56">
        <v>3.0409062042035753E-4</v>
      </c>
      <c r="P20"/>
    </row>
    <row r="21" spans="3:16" x14ac:dyDescent="0.2">
      <c r="C21" t="s">
        <v>575</v>
      </c>
      <c r="D21">
        <v>2009</v>
      </c>
      <c r="E21" s="56">
        <v>2.8375401715076355E-4</v>
      </c>
      <c r="F21" s="56">
        <v>9.6832797456255595E-5</v>
      </c>
      <c r="G21" s="56">
        <v>7.9682713704246134E-5</v>
      </c>
      <c r="H21" s="56">
        <v>1.1131529647400955E-4</v>
      </c>
      <c r="I21" s="56">
        <v>4.7650975312249223E-5</v>
      </c>
      <c r="J21" s="56">
        <v>1.103500231479667E-4</v>
      </c>
      <c r="K21" s="56">
        <v>1.2844278623263294E-4</v>
      </c>
      <c r="L21" s="56">
        <v>1.2808718012138731E-3</v>
      </c>
      <c r="M21" s="56">
        <v>2.6339972426899774E-4</v>
      </c>
      <c r="P21"/>
    </row>
    <row r="22" spans="3:16" x14ac:dyDescent="0.2">
      <c r="C22" t="s">
        <v>576</v>
      </c>
      <c r="D22">
        <v>2009</v>
      </c>
      <c r="E22" s="56">
        <v>1.4102600480041239E-3</v>
      </c>
      <c r="F22" s="56">
        <v>2.594535517722082E-4</v>
      </c>
      <c r="G22" s="56">
        <v>2.8821786965202732E-4</v>
      </c>
      <c r="H22" s="56">
        <v>3.1210249972594349E-4</v>
      </c>
      <c r="I22" s="56">
        <v>3.0825985860455591E-4</v>
      </c>
      <c r="J22" s="56">
        <v>2.5386134412787466E-4</v>
      </c>
      <c r="K22" s="56">
        <v>3.375594987173932E-4</v>
      </c>
      <c r="L22" s="56">
        <v>9.5052772667385103E-4</v>
      </c>
      <c r="M22" s="56">
        <v>4.8542214254242697E-4</v>
      </c>
      <c r="P22"/>
    </row>
    <row r="23" spans="3:16" x14ac:dyDescent="0.2">
      <c r="C23" t="s">
        <v>577</v>
      </c>
      <c r="D23">
        <v>2009</v>
      </c>
      <c r="E23" s="56">
        <v>2.4969635395960597E-4</v>
      </c>
      <c r="F23" s="56">
        <v>1.0476249116323351E-4</v>
      </c>
      <c r="G23" s="56">
        <v>9.5227311265964462E-5</v>
      </c>
      <c r="H23" s="56">
        <v>9.0884865837897519E-5</v>
      </c>
      <c r="I23" s="56">
        <v>7.6920007496174243E-5</v>
      </c>
      <c r="J23" s="56">
        <v>6.2317099169684434E-5</v>
      </c>
      <c r="K23" s="56">
        <v>9.5758438537237964E-5</v>
      </c>
      <c r="L23" s="56">
        <v>1.1295183170041956E-3</v>
      </c>
      <c r="M23" s="56">
        <v>2.2900554828469345E-4</v>
      </c>
      <c r="P23"/>
    </row>
    <row r="24" spans="3:16" x14ac:dyDescent="0.2">
      <c r="C24" t="s">
        <v>578</v>
      </c>
      <c r="D24">
        <v>2009</v>
      </c>
      <c r="E24" s="56">
        <v>2.0806089871764762E-4</v>
      </c>
      <c r="F24" s="56">
        <v>8.1202668892865737E-5</v>
      </c>
      <c r="G24" s="56">
        <v>7.6924525471064269E-5</v>
      </c>
      <c r="H24" s="56">
        <v>9.0558951223631027E-5</v>
      </c>
      <c r="I24" s="56">
        <v>5.7408393575019096E-5</v>
      </c>
      <c r="J24" s="56">
        <v>5.7110443716907279E-5</v>
      </c>
      <c r="K24" s="56">
        <v>5.7316847463177418E-5</v>
      </c>
      <c r="L24" s="56">
        <v>1.3693926516776958E-3</v>
      </c>
      <c r="M24" s="56">
        <v>2.5755716018120229E-4</v>
      </c>
      <c r="P24"/>
    </row>
    <row r="25" spans="3:16" x14ac:dyDescent="0.2">
      <c r="C25" t="s">
        <v>579</v>
      </c>
      <c r="D25">
        <v>2009</v>
      </c>
      <c r="E25" s="56">
        <v>2.2353645486963302E-4</v>
      </c>
      <c r="F25" s="56">
        <v>6.6604742215018681E-5</v>
      </c>
      <c r="G25" s="56">
        <v>3.6240021422480237E-5</v>
      </c>
      <c r="H25" s="56">
        <v>5.5470912517336991E-5</v>
      </c>
      <c r="I25" s="56">
        <v>4.0985084447317989E-5</v>
      </c>
      <c r="J25" s="56">
        <v>2.9447390890755088E-5</v>
      </c>
      <c r="K25" s="56">
        <v>1.1797579168625671E-4</v>
      </c>
      <c r="L25" s="56">
        <v>1.007534728074021E-3</v>
      </c>
      <c r="M25" s="56">
        <v>1.9374088061475109E-4</v>
      </c>
      <c r="P25"/>
    </row>
    <row r="26" spans="3:16" x14ac:dyDescent="0.2">
      <c r="C26" t="s">
        <v>580</v>
      </c>
      <c r="D26">
        <v>2009</v>
      </c>
      <c r="E26" s="56">
        <v>2.6205793510328555E-4</v>
      </c>
      <c r="F26" s="56">
        <v>9.9793036286955182E-5</v>
      </c>
      <c r="G26" s="56">
        <v>5.9195394962054563E-5</v>
      </c>
      <c r="H26" s="56">
        <v>1.0092463050112479E-4</v>
      </c>
      <c r="I26" s="56">
        <v>6.1529734539558965E-5</v>
      </c>
      <c r="J26" s="56">
        <v>7.1978833282993816E-5</v>
      </c>
      <c r="K26" s="56">
        <v>1.0636772379664071E-4</v>
      </c>
      <c r="L26" s="56">
        <v>8.4073721214478333E-4</v>
      </c>
      <c r="M26" s="56">
        <v>1.9326957565430166E-4</v>
      </c>
      <c r="P26"/>
    </row>
    <row r="27" spans="3:16" x14ac:dyDescent="0.2">
      <c r="C27" t="s">
        <v>581</v>
      </c>
      <c r="D27">
        <v>2009</v>
      </c>
      <c r="E27" s="56">
        <v>5.7119490030505839E-4</v>
      </c>
      <c r="F27" s="56">
        <v>1.36765123143005E-4</v>
      </c>
      <c r="G27" s="56">
        <v>6.9305220131331418E-5</v>
      </c>
      <c r="H27" s="56">
        <v>1.2063790133187601E-4</v>
      </c>
      <c r="I27" s="56">
        <v>1.3289557703976147E-4</v>
      </c>
      <c r="J27" s="56">
        <v>1.4369002581160912E-4</v>
      </c>
      <c r="K27" s="56">
        <v>1.7729194712640963E-4</v>
      </c>
      <c r="L27" s="56">
        <v>1.2267904393066459E-3</v>
      </c>
      <c r="M27" s="56">
        <v>3.2132884362680682E-4</v>
      </c>
      <c r="P27"/>
    </row>
    <row r="28" spans="3:16" x14ac:dyDescent="0.2">
      <c r="C28" t="s">
        <v>582</v>
      </c>
      <c r="D28">
        <v>2009</v>
      </c>
      <c r="E28" s="56">
        <v>2.6815791483375794E-4</v>
      </c>
      <c r="F28" s="56">
        <v>6.5279987518048599E-5</v>
      </c>
      <c r="G28" s="56">
        <v>8.3746233009479286E-5</v>
      </c>
      <c r="H28" s="56">
        <v>6.0505654792612978E-5</v>
      </c>
      <c r="I28" s="56">
        <v>7.3829898421707053E-5</v>
      </c>
      <c r="J28" s="56">
        <v>7.5958198712130809E-5</v>
      </c>
      <c r="K28" s="56">
        <v>1.4296928738896558E-4</v>
      </c>
      <c r="L28" s="56">
        <v>1.4410966576750726E-3</v>
      </c>
      <c r="M28" s="56">
        <v>2.8626968644307319E-4</v>
      </c>
      <c r="P28"/>
    </row>
    <row r="29" spans="3:16" x14ac:dyDescent="0.2">
      <c r="C29" t="s">
        <v>583</v>
      </c>
      <c r="D29">
        <v>2009</v>
      </c>
      <c r="E29" s="56">
        <v>1.4023089906800659E-3</v>
      </c>
      <c r="F29" s="56">
        <v>4.1142138683566742E-4</v>
      </c>
      <c r="G29" s="56">
        <v>3.2891115780716467E-4</v>
      </c>
      <c r="H29" s="56">
        <v>4.7765687851590376E-4</v>
      </c>
      <c r="I29" s="56">
        <v>4.8728803014196672E-4</v>
      </c>
      <c r="J29" s="56">
        <v>2.6656855303493118E-4</v>
      </c>
      <c r="K29" s="56">
        <v>4.8058443186209556E-4</v>
      </c>
      <c r="L29" s="56">
        <v>1.3213486404131248E-3</v>
      </c>
      <c r="M29" s="56">
        <v>6.6850336277449152E-4</v>
      </c>
      <c r="P29"/>
    </row>
    <row r="30" spans="3:16" x14ac:dyDescent="0.2">
      <c r="C30" t="s">
        <v>584</v>
      </c>
      <c r="D30">
        <v>2009</v>
      </c>
      <c r="E30" s="56">
        <v>7.6478913327664936E-4</v>
      </c>
      <c r="F30" s="56">
        <v>2.1813253469338078E-4</v>
      </c>
      <c r="G30" s="56">
        <v>1.8351903006012877E-4</v>
      </c>
      <c r="H30" s="56">
        <v>2.4071813031048883E-4</v>
      </c>
      <c r="I30" s="56">
        <v>3.1638864059436224E-4</v>
      </c>
      <c r="J30" s="56">
        <v>2.1299958489997872E-4</v>
      </c>
      <c r="K30" s="56">
        <v>3.1082013644654998E-4</v>
      </c>
      <c r="L30" s="56">
        <v>1.0068038377409184E-3</v>
      </c>
      <c r="M30" s="56">
        <v>4.0998639328866096E-4</v>
      </c>
      <c r="P30"/>
    </row>
    <row r="31" spans="3:16" x14ac:dyDescent="0.2">
      <c r="C31" t="s">
        <v>585</v>
      </c>
      <c r="D31">
        <v>2009</v>
      </c>
      <c r="E31" s="56">
        <v>4.6628583548196739E-4</v>
      </c>
      <c r="F31" s="56">
        <v>8.4346294610062849E-5</v>
      </c>
      <c r="G31" s="56">
        <v>1.9818583552234925E-4</v>
      </c>
      <c r="H31" s="56">
        <v>1.0352389993367092E-4</v>
      </c>
      <c r="I31" s="56">
        <v>1.6450400975826995E-4</v>
      </c>
      <c r="J31" s="56">
        <v>1.9926457222177641E-4</v>
      </c>
      <c r="K31" s="56">
        <v>2.2298119025266215E-4</v>
      </c>
      <c r="L31" s="56">
        <v>1.2693895647824147E-3</v>
      </c>
      <c r="M31" s="56">
        <v>3.3255605423622366E-4</v>
      </c>
      <c r="P31"/>
    </row>
    <row r="32" spans="3:16" x14ac:dyDescent="0.2">
      <c r="C32" t="s">
        <v>586</v>
      </c>
      <c r="D32">
        <v>2009</v>
      </c>
      <c r="E32" s="56">
        <v>1.4895186723226724E-3</v>
      </c>
      <c r="F32" s="56">
        <v>3.5620502881324363E-4</v>
      </c>
      <c r="G32" s="56">
        <v>2.9769626500414885E-4</v>
      </c>
      <c r="H32" s="56">
        <v>4.1748886441042435E-4</v>
      </c>
      <c r="I32" s="56">
        <v>1.9240401505458128E-4</v>
      </c>
      <c r="J32" s="56">
        <v>2.39342932583618E-4</v>
      </c>
      <c r="K32" s="56">
        <v>2.4137240845193943E-4</v>
      </c>
      <c r="L32" s="56">
        <v>1.377246672054834E-3</v>
      </c>
      <c r="M32" s="56">
        <v>5.397519725653955E-4</v>
      </c>
      <c r="P32"/>
    </row>
    <row r="33" spans="3:16" x14ac:dyDescent="0.2">
      <c r="C33" t="s">
        <v>587</v>
      </c>
      <c r="D33">
        <v>2009</v>
      </c>
      <c r="E33" s="56">
        <v>2.0837857441452951E-4</v>
      </c>
      <c r="F33" s="56">
        <v>4.0136486145412422E-5</v>
      </c>
      <c r="G33" s="56">
        <v>4.636164816542827E-5</v>
      </c>
      <c r="H33" s="56">
        <v>4.8918846653687352E-5</v>
      </c>
      <c r="I33" s="56">
        <v>3.6482170112703425E-5</v>
      </c>
      <c r="J33" s="56">
        <v>4.2886176992438218E-5</v>
      </c>
      <c r="K33" s="56">
        <v>8.8119826599064073E-5</v>
      </c>
      <c r="L33" s="56">
        <v>9.5144560283803219E-4</v>
      </c>
      <c r="M33" s="56">
        <v>1.8623097634970639E-4</v>
      </c>
      <c r="P33"/>
    </row>
    <row r="34" spans="3:16" x14ac:dyDescent="0.2">
      <c r="C34" t="s">
        <v>588</v>
      </c>
      <c r="D34">
        <v>2009</v>
      </c>
      <c r="E34" s="56">
        <v>6.4521569303218219E-4</v>
      </c>
      <c r="F34" s="56">
        <v>1.8777732086932769E-4</v>
      </c>
      <c r="G34" s="56">
        <v>2.2144389077358978E-4</v>
      </c>
      <c r="H34" s="56">
        <v>2.3952718975215088E-4</v>
      </c>
      <c r="I34" s="56">
        <v>2.0054632909618001E-4</v>
      </c>
      <c r="J34" s="56">
        <v>2.2131209256783882E-4</v>
      </c>
      <c r="K34" s="56">
        <v>2.3852981670414766E-4</v>
      </c>
      <c r="L34" s="56">
        <v>9.8926283077510743E-4</v>
      </c>
      <c r="M34" s="56">
        <v>3.7865293201551256E-4</v>
      </c>
      <c r="P34"/>
    </row>
    <row r="35" spans="3:16" x14ac:dyDescent="0.2">
      <c r="C35" t="s">
        <v>589</v>
      </c>
      <c r="D35">
        <v>2009</v>
      </c>
      <c r="E35" s="56">
        <v>8.8605551671086359E-5</v>
      </c>
      <c r="F35" s="56">
        <v>7.8490921313627767E-5</v>
      </c>
      <c r="G35" s="56">
        <v>1.7055428549958637E-5</v>
      </c>
      <c r="H35" s="56">
        <v>2.1479539402959824E-5</v>
      </c>
      <c r="I35" s="56">
        <v>2.6799099003148739E-5</v>
      </c>
      <c r="J35" s="56">
        <v>1.5959953047108809E-5</v>
      </c>
      <c r="K35" s="56">
        <v>1.3222775861183162E-4</v>
      </c>
      <c r="L35" s="56">
        <v>1.513477422784454E-3</v>
      </c>
      <c r="M35" s="56">
        <v>2.4454414294639964E-4</v>
      </c>
      <c r="P35"/>
    </row>
    <row r="36" spans="3:16" x14ac:dyDescent="0.2">
      <c r="C36" t="s">
        <v>590</v>
      </c>
      <c r="D36">
        <v>2009</v>
      </c>
      <c r="E36" s="56">
        <v>1.5557849671617133E-4</v>
      </c>
      <c r="F36" s="56">
        <v>8.3751497090464187E-5</v>
      </c>
      <c r="G36" s="56">
        <v>3.7305922042473503E-5</v>
      </c>
      <c r="H36" s="56">
        <v>4.6650377093616548E-5</v>
      </c>
      <c r="I36" s="56">
        <v>3.884011922548822E-5</v>
      </c>
      <c r="J36" s="56">
        <v>3.7635386038821252E-5</v>
      </c>
      <c r="K36" s="56">
        <v>1.0526649909035355E-4</v>
      </c>
      <c r="L36" s="56">
        <v>1.2886619450015015E-3</v>
      </c>
      <c r="M36" s="56">
        <v>2.2116458186196522E-4</v>
      </c>
      <c r="P36"/>
    </row>
    <row r="37" spans="3:16" x14ac:dyDescent="0.2">
      <c r="C37" t="s">
        <v>591</v>
      </c>
      <c r="D37">
        <v>2009</v>
      </c>
      <c r="E37" s="56">
        <v>2.7248357471558191E-3</v>
      </c>
      <c r="F37" s="56">
        <v>7.3332911714358228E-4</v>
      </c>
      <c r="G37" s="56">
        <v>3.622813720225928E-4</v>
      </c>
      <c r="H37" s="56">
        <v>7.5606022059449668E-4</v>
      </c>
      <c r="I37" s="56">
        <v>7.1446227872055588E-4</v>
      </c>
      <c r="J37" s="56">
        <v>5.9882520888718087E-4</v>
      </c>
      <c r="K37" s="56">
        <v>7.8115886479910668E-4</v>
      </c>
      <c r="L37" s="56">
        <v>2.3194956650765359E-3</v>
      </c>
      <c r="M37" s="56">
        <v>1.1138087863880842E-3</v>
      </c>
      <c r="P37"/>
    </row>
    <row r="38" spans="3:16" x14ac:dyDescent="0.2">
      <c r="C38" t="s">
        <v>592</v>
      </c>
      <c r="D38">
        <v>2009</v>
      </c>
      <c r="E38" s="56">
        <v>1.5327545891638861E-4</v>
      </c>
      <c r="F38" s="56">
        <v>6.3796284431259209E-5</v>
      </c>
      <c r="G38" s="56">
        <v>3.5470417221562912E-5</v>
      </c>
      <c r="H38" s="56">
        <v>4.3069727973327761E-5</v>
      </c>
      <c r="I38" s="56">
        <v>4.7938932098168757E-5</v>
      </c>
      <c r="J38" s="56">
        <v>2.992375955485784E-5</v>
      </c>
      <c r="K38" s="56">
        <v>1.1802098114521105E-4</v>
      </c>
      <c r="L38" s="56">
        <v>1.0531118669043832E-3</v>
      </c>
      <c r="M38" s="56">
        <v>1.9984653393351347E-4</v>
      </c>
      <c r="P38"/>
    </row>
    <row r="39" spans="3:16" x14ac:dyDescent="0.2">
      <c r="C39" t="s">
        <v>593</v>
      </c>
      <c r="D39">
        <v>2009</v>
      </c>
      <c r="E39" s="56">
        <v>4.1051242860651522E-4</v>
      </c>
      <c r="F39" s="56">
        <v>1.5074353733545722E-4</v>
      </c>
      <c r="G39" s="56">
        <v>8.2213317332429425E-5</v>
      </c>
      <c r="H39" s="56">
        <v>1.4254149639220237E-4</v>
      </c>
      <c r="I39" s="56">
        <v>9.9809590640207214E-5</v>
      </c>
      <c r="J39" s="56">
        <v>9.9832795840548846E-5</v>
      </c>
      <c r="K39" s="56">
        <v>1.8879561404724896E-4</v>
      </c>
      <c r="L39" s="56">
        <v>1.3672772193884615E-3</v>
      </c>
      <c r="M39" s="56">
        <v>3.25473714859925E-4</v>
      </c>
      <c r="P39"/>
    </row>
    <row r="40" spans="3:16" x14ac:dyDescent="0.2">
      <c r="C40" t="s">
        <v>594</v>
      </c>
      <c r="D40">
        <v>2009</v>
      </c>
      <c r="E40" s="56">
        <v>4.4819529218540291E-4</v>
      </c>
      <c r="F40" s="56">
        <v>1.1955369895397839E-4</v>
      </c>
      <c r="G40" s="56">
        <v>9.30710983189617E-5</v>
      </c>
      <c r="H40" s="56">
        <v>1.1603290484322127E-4</v>
      </c>
      <c r="I40" s="56">
        <v>1.0981518587404217E-4</v>
      </c>
      <c r="J40" s="56">
        <v>1.480078402347678E-4</v>
      </c>
      <c r="K40" s="56">
        <v>1.110634007422278E-4</v>
      </c>
      <c r="L40" s="56">
        <v>7.9253081930160925E-4</v>
      </c>
      <c r="M40" s="56">
        <v>2.4169776303713134E-4</v>
      </c>
      <c r="P40"/>
    </row>
    <row r="41" spans="3:16" x14ac:dyDescent="0.2">
      <c r="C41" t="s">
        <v>595</v>
      </c>
      <c r="D41">
        <v>2009</v>
      </c>
      <c r="E41" s="56">
        <v>1.5423304796733435E-4</v>
      </c>
      <c r="F41" s="56">
        <v>6.0813523923650546E-5</v>
      </c>
      <c r="G41" s="56">
        <v>2.6776832391699445E-5</v>
      </c>
      <c r="H41" s="56">
        <v>2.5317661532060574E-5</v>
      </c>
      <c r="I41" s="56">
        <v>2.9514577511123564E-5</v>
      </c>
      <c r="J41" s="56">
        <v>2.5580350495322038E-5</v>
      </c>
      <c r="K41" s="56">
        <v>1.2316421314861482E-4</v>
      </c>
      <c r="L41" s="56">
        <v>1.1421885607397627E-3</v>
      </c>
      <c r="M41" s="56">
        <v>2.2394267578820952E-4</v>
      </c>
      <c r="P41"/>
    </row>
    <row r="42" spans="3:16" x14ac:dyDescent="0.2">
      <c r="C42" t="s">
        <v>596</v>
      </c>
      <c r="D42">
        <v>2009</v>
      </c>
      <c r="E42" s="56">
        <v>1.4568632212506255E-3</v>
      </c>
      <c r="F42" s="56">
        <v>6.5780259865613094E-4</v>
      </c>
      <c r="G42" s="56">
        <v>4.0638090913727937E-4</v>
      </c>
      <c r="H42" s="56">
        <v>3.921803048348124E-4</v>
      </c>
      <c r="I42" s="56">
        <v>2.7992446752523665E-4</v>
      </c>
      <c r="J42" s="56">
        <v>4.6051434560995502E-4</v>
      </c>
      <c r="K42" s="56">
        <v>4.1458295721211131E-4</v>
      </c>
      <c r="L42" s="56">
        <v>1.4459462612063764E-3</v>
      </c>
      <c r="M42" s="56">
        <v>6.6295876320834207E-4</v>
      </c>
      <c r="P42"/>
    </row>
    <row r="43" spans="3:16" x14ac:dyDescent="0.2">
      <c r="C43" t="s">
        <v>597</v>
      </c>
      <c r="D43">
        <v>2009</v>
      </c>
      <c r="E43" s="56">
        <v>3.9560272089735722E-4</v>
      </c>
      <c r="F43" s="56">
        <v>1.0143916731176002E-4</v>
      </c>
      <c r="G43" s="56">
        <v>9.9627398991210893E-5</v>
      </c>
      <c r="H43" s="56">
        <v>7.9762844118020667E-5</v>
      </c>
      <c r="I43" s="56">
        <v>8.4046419964957478E-5</v>
      </c>
      <c r="J43" s="56">
        <v>9.1633671377717142E-5</v>
      </c>
      <c r="K43" s="56">
        <v>8.9384027347128668E-5</v>
      </c>
      <c r="L43" s="56">
        <v>1.0073066061452775E-3</v>
      </c>
      <c r="M43" s="56">
        <v>2.4440902945447994E-4</v>
      </c>
      <c r="P43"/>
    </row>
    <row r="44" spans="3:16" x14ac:dyDescent="0.2">
      <c r="C44" t="s">
        <v>598</v>
      </c>
      <c r="D44">
        <v>2009</v>
      </c>
      <c r="E44" s="56">
        <v>2.1251626424790976E-3</v>
      </c>
      <c r="F44" s="56">
        <v>5.8539611168578558E-4</v>
      </c>
      <c r="G44" s="56">
        <v>4.5189340701494375E-4</v>
      </c>
      <c r="H44" s="56">
        <v>5.5697806147993992E-4</v>
      </c>
      <c r="I44" s="56">
        <v>5.7856293727476856E-4</v>
      </c>
      <c r="J44" s="56">
        <v>6.1009364196576183E-4</v>
      </c>
      <c r="K44" s="56">
        <v>6.7012734291250358E-4</v>
      </c>
      <c r="L44" s="56">
        <v>1.7447955560606304E-3</v>
      </c>
      <c r="M44" s="56">
        <v>9.1618263166789711E-4</v>
      </c>
      <c r="P44"/>
    </row>
    <row r="45" spans="3:16" x14ac:dyDescent="0.2">
      <c r="C45" t="s">
        <v>599</v>
      </c>
      <c r="D45">
        <v>2009</v>
      </c>
      <c r="E45" s="56">
        <v>2.8327030133959663E-4</v>
      </c>
      <c r="F45" s="56">
        <v>6.0364113465126279E-5</v>
      </c>
      <c r="G45" s="56">
        <v>6.2537682095674608E-5</v>
      </c>
      <c r="H45" s="56">
        <v>4.0239382623979774E-5</v>
      </c>
      <c r="I45" s="56">
        <v>7.4331622823320387E-5</v>
      </c>
      <c r="J45" s="56">
        <v>5.5736848756028204E-5</v>
      </c>
      <c r="K45" s="56">
        <v>1.8530076354386231E-4</v>
      </c>
      <c r="L45" s="56">
        <v>1.3898399635655177E-3</v>
      </c>
      <c r="M45" s="56">
        <v>2.724474399352467E-4</v>
      </c>
      <c r="P45"/>
    </row>
    <row r="46" spans="3:16" x14ac:dyDescent="0.2">
      <c r="C46" t="s">
        <v>600</v>
      </c>
      <c r="D46">
        <v>2009</v>
      </c>
      <c r="E46" s="56">
        <v>5.94271105473092E-5</v>
      </c>
      <c r="F46" s="56">
        <v>6.2241054486240514E-5</v>
      </c>
      <c r="G46" s="56">
        <v>1.4536584233654657E-5</v>
      </c>
      <c r="H46" s="56">
        <v>2.2107822338252808E-5</v>
      </c>
      <c r="I46" s="56">
        <v>3.1066573427102294E-5</v>
      </c>
      <c r="J46" s="56">
        <v>1.7869914835732313E-5</v>
      </c>
      <c r="K46" s="56">
        <v>1.4199373793550717E-4</v>
      </c>
      <c r="L46" s="56">
        <v>1.052159741473763E-3</v>
      </c>
      <c r="M46" s="56">
        <v>1.4817768219837167E-4</v>
      </c>
      <c r="P46"/>
    </row>
    <row r="47" spans="3:16" x14ac:dyDescent="0.2">
      <c r="C47" t="s">
        <v>601</v>
      </c>
      <c r="D47">
        <v>2009</v>
      </c>
      <c r="E47" s="56">
        <v>4.2996812107889889E-4</v>
      </c>
      <c r="F47" s="56">
        <v>1.2311450056882664E-4</v>
      </c>
      <c r="G47" s="56">
        <v>1.0363155496734477E-4</v>
      </c>
      <c r="H47" s="56">
        <v>1.0892645812993182E-4</v>
      </c>
      <c r="I47" s="56">
        <v>1.4777928592652867E-4</v>
      </c>
      <c r="J47" s="56">
        <v>2.0334059598161978E-4</v>
      </c>
      <c r="K47" s="56">
        <v>2.4619273586554244E-4</v>
      </c>
      <c r="L47" s="56">
        <v>1.0263964277574735E-3</v>
      </c>
      <c r="M47" s="56">
        <v>2.7770601911650738E-4</v>
      </c>
      <c r="P47"/>
    </row>
    <row r="48" spans="3:16" x14ac:dyDescent="0.2">
      <c r="C48" t="s">
        <v>602</v>
      </c>
      <c r="D48">
        <v>2009</v>
      </c>
      <c r="E48" s="56">
        <v>3.1681650959744863E-3</v>
      </c>
      <c r="F48" s="56">
        <v>6.7812230204198384E-4</v>
      </c>
      <c r="G48" s="56">
        <v>5.4891063459357908E-4</v>
      </c>
      <c r="H48" s="56">
        <v>6.9622812782671386E-4</v>
      </c>
      <c r="I48" s="56">
        <v>7.0210400912622869E-4</v>
      </c>
      <c r="J48" s="56">
        <v>4.2956976684075792E-4</v>
      </c>
      <c r="K48" s="56">
        <v>7.459436609390666E-4</v>
      </c>
      <c r="L48" s="56">
        <v>1.9884027229935463E-3</v>
      </c>
      <c r="M48" s="56">
        <v>1.0460756849458588E-3</v>
      </c>
      <c r="P48"/>
    </row>
    <row r="49" spans="3:16" x14ac:dyDescent="0.2">
      <c r="C49" t="s">
        <v>603</v>
      </c>
      <c r="D49">
        <v>2009</v>
      </c>
      <c r="E49" s="56">
        <v>2.1349077150654535E-4</v>
      </c>
      <c r="F49" s="56">
        <v>4.5392541535360745E-5</v>
      </c>
      <c r="G49" s="56">
        <v>5.0562964251756744E-5</v>
      </c>
      <c r="H49" s="56">
        <v>5.2899295549506875E-5</v>
      </c>
      <c r="I49" s="56">
        <v>3.6811275787395366E-5</v>
      </c>
      <c r="J49" s="56">
        <v>4.2322218544450812E-5</v>
      </c>
      <c r="K49" s="56">
        <v>9.2076870956510638E-5</v>
      </c>
      <c r="L49" s="56">
        <v>1.1530412637519229E-3</v>
      </c>
      <c r="M49" s="56">
        <v>1.969067665994553E-4</v>
      </c>
      <c r="P49"/>
    </row>
    <row r="50" spans="3:16" x14ac:dyDescent="0.2">
      <c r="C50" t="s">
        <v>604</v>
      </c>
      <c r="D50">
        <v>2009</v>
      </c>
      <c r="E50" s="56">
        <v>2.4796453043053049E-4</v>
      </c>
      <c r="F50" s="56">
        <v>9.3588832330380141E-5</v>
      </c>
      <c r="G50" s="56">
        <v>4.5531414091537774E-5</v>
      </c>
      <c r="H50" s="56">
        <v>6.8123540016215228E-5</v>
      </c>
      <c r="I50" s="56">
        <v>5.8557253442035752E-5</v>
      </c>
      <c r="J50" s="56">
        <v>7.8121257760473223E-5</v>
      </c>
      <c r="K50" s="56">
        <v>1.0293465328570167E-4</v>
      </c>
      <c r="L50" s="56">
        <v>7.0266430397442352E-4</v>
      </c>
      <c r="M50" s="56">
        <v>1.6966309425581389E-4</v>
      </c>
      <c r="P50"/>
    </row>
    <row r="51" spans="3:16" x14ac:dyDescent="0.2">
      <c r="C51" t="s">
        <v>605</v>
      </c>
      <c r="D51">
        <v>2009</v>
      </c>
      <c r="E51" s="56">
        <v>1.048007180867573E-3</v>
      </c>
      <c r="F51" s="56">
        <v>2.7038459519305151E-4</v>
      </c>
      <c r="G51" s="56">
        <v>2.3751028520264741E-4</v>
      </c>
      <c r="H51" s="56">
        <v>2.7157878612669333E-4</v>
      </c>
      <c r="I51" s="56">
        <v>2.6629410290018374E-4</v>
      </c>
      <c r="J51" s="56">
        <v>2.680809276002217E-4</v>
      </c>
      <c r="K51" s="56">
        <v>2.4532074660337753E-4</v>
      </c>
      <c r="L51" s="56">
        <v>1.3350814677232626E-3</v>
      </c>
      <c r="M51" s="56">
        <v>5.0735438110948643E-4</v>
      </c>
      <c r="P51"/>
    </row>
    <row r="52" spans="3:16" x14ac:dyDescent="0.2">
      <c r="C52" t="s">
        <v>606</v>
      </c>
      <c r="D52">
        <v>2009</v>
      </c>
      <c r="E52" s="56">
        <v>3.2808704390432778E-4</v>
      </c>
      <c r="F52" s="56">
        <v>8.9890333834210135E-5</v>
      </c>
      <c r="G52" s="56">
        <v>6.1691729476105134E-5</v>
      </c>
      <c r="H52" s="56">
        <v>7.2736188015062452E-5</v>
      </c>
      <c r="I52" s="56">
        <v>4.4514935639759159E-5</v>
      </c>
      <c r="J52" s="56">
        <v>8.5955487165756248E-5</v>
      </c>
      <c r="K52" s="56">
        <v>8.8620004409183564E-5</v>
      </c>
      <c r="L52" s="56">
        <v>1.0925329208192247E-3</v>
      </c>
      <c r="M52" s="56">
        <v>2.3341703247836383E-4</v>
      </c>
      <c r="P52"/>
    </row>
    <row r="53" spans="3:16" x14ac:dyDescent="0.2">
      <c r="C53" t="s">
        <v>607</v>
      </c>
      <c r="D53">
        <v>2009</v>
      </c>
      <c r="E53" s="56">
        <v>2.3234695704848147E-3</v>
      </c>
      <c r="F53" s="56">
        <v>8.8020441748041806E-4</v>
      </c>
      <c r="G53" s="56">
        <v>5.3472473185326743E-4</v>
      </c>
      <c r="H53" s="56">
        <v>6.4121649565522141E-4</v>
      </c>
      <c r="I53" s="56">
        <v>9.6684006787342027E-4</v>
      </c>
      <c r="J53" s="56">
        <v>5.7853171702896059E-4</v>
      </c>
      <c r="K53" s="56">
        <v>1.0567751987802278E-3</v>
      </c>
      <c r="L53" s="56">
        <v>2.7366200086291551E-3</v>
      </c>
      <c r="M53" s="56">
        <v>1.2244285037714708E-3</v>
      </c>
      <c r="P53"/>
    </row>
    <row r="54" spans="3:16" x14ac:dyDescent="0.2">
      <c r="C54" t="s">
        <v>557</v>
      </c>
      <c r="D54">
        <v>2010</v>
      </c>
      <c r="E54" s="56">
        <v>3.9414166248244442E-4</v>
      </c>
      <c r="F54" s="56">
        <v>7.1957986782536301E-5</v>
      </c>
      <c r="G54" s="56">
        <v>8.9612257484793234E-5</v>
      </c>
      <c r="H54" s="56">
        <v>1.1418632343923618E-4</v>
      </c>
      <c r="I54" s="56">
        <v>8.5526799566063607E-5</v>
      </c>
      <c r="J54" s="56">
        <v>8.6385428372410752E-5</v>
      </c>
      <c r="K54" s="56">
        <v>1.4787189859588617E-4</v>
      </c>
      <c r="L54" s="56">
        <v>1.1957008454478457E-3</v>
      </c>
      <c r="M54" s="56">
        <v>2.7585018989748777E-4</v>
      </c>
      <c r="P54"/>
    </row>
    <row r="55" spans="3:16" x14ac:dyDescent="0.2">
      <c r="C55" t="s">
        <v>558</v>
      </c>
      <c r="D55">
        <v>2010</v>
      </c>
      <c r="E55" s="56">
        <v>1.7843663102599836E-3</v>
      </c>
      <c r="F55" s="56">
        <v>5.9879049597289045E-4</v>
      </c>
      <c r="G55" s="56">
        <v>4.6717327123068237E-4</v>
      </c>
      <c r="H55" s="56">
        <v>6.8575657683553023E-4</v>
      </c>
      <c r="I55" s="56">
        <v>5.8653736567747781E-4</v>
      </c>
      <c r="J55" s="56">
        <v>3.8200920030958022E-4</v>
      </c>
      <c r="K55" s="56">
        <v>9.8188927488629114E-4</v>
      </c>
      <c r="L55" s="56">
        <v>3.0723046625111211E-3</v>
      </c>
      <c r="M55" s="56">
        <v>9.4349419217018495E-4</v>
      </c>
      <c r="P55"/>
    </row>
    <row r="56" spans="3:16" x14ac:dyDescent="0.2">
      <c r="C56" t="s">
        <v>559</v>
      </c>
      <c r="D56">
        <v>2010</v>
      </c>
      <c r="E56" s="56">
        <v>2.5291466698262118E-4</v>
      </c>
      <c r="F56" s="56">
        <v>7.0480246877481202E-5</v>
      </c>
      <c r="G56" s="56">
        <v>6.6696062673679668E-5</v>
      </c>
      <c r="H56" s="56">
        <v>5.5164383218791799E-5</v>
      </c>
      <c r="I56" s="56">
        <v>7.3586669396048503E-5</v>
      </c>
      <c r="J56" s="56">
        <v>7.8322505322439505E-5</v>
      </c>
      <c r="K56" s="56">
        <v>1.215999968776637E-4</v>
      </c>
      <c r="L56" s="56">
        <v>7.1686914090281879E-4</v>
      </c>
      <c r="M56" s="56">
        <v>1.8313329542602184E-4</v>
      </c>
      <c r="P56"/>
    </row>
    <row r="57" spans="3:16" x14ac:dyDescent="0.2">
      <c r="C57" t="s">
        <v>560</v>
      </c>
      <c r="D57">
        <v>2010</v>
      </c>
      <c r="E57" s="56">
        <v>5.7806421777330675E-4</v>
      </c>
      <c r="F57" s="56">
        <v>1.4493115726033174E-4</v>
      </c>
      <c r="G57" s="56">
        <v>1.6300704155310298E-4</v>
      </c>
      <c r="H57" s="56">
        <v>1.7725974879735594E-4</v>
      </c>
      <c r="I57" s="56">
        <v>1.1563356120298034E-4</v>
      </c>
      <c r="J57" s="56">
        <v>1.0843997806234026E-4</v>
      </c>
      <c r="K57" s="56">
        <v>1.1983760674089178E-4</v>
      </c>
      <c r="L57" s="56">
        <v>1.2814437042782561E-3</v>
      </c>
      <c r="M57" s="56">
        <v>3.469844281528219E-4</v>
      </c>
      <c r="P57"/>
    </row>
    <row r="58" spans="3:16" x14ac:dyDescent="0.2">
      <c r="C58" t="s">
        <v>561</v>
      </c>
      <c r="D58">
        <v>2010</v>
      </c>
      <c r="E58" s="56">
        <v>4.7325438271300448E-5</v>
      </c>
      <c r="F58" s="56">
        <v>2.6433206107445444E-5</v>
      </c>
      <c r="G58" s="56">
        <v>1.1133969688313272E-5</v>
      </c>
      <c r="H58" s="56">
        <v>1.1507041265757787E-5</v>
      </c>
      <c r="I58" s="56">
        <v>1.1626144729340774E-5</v>
      </c>
      <c r="J58" s="56">
        <v>9.0119727178441898E-6</v>
      </c>
      <c r="K58" s="56">
        <v>9.4085419420516389E-5</v>
      </c>
      <c r="L58" s="56">
        <v>1.3005055923038735E-3</v>
      </c>
      <c r="M58" s="56">
        <v>1.6804672462918354E-4</v>
      </c>
      <c r="P58"/>
    </row>
    <row r="59" spans="3:16" x14ac:dyDescent="0.2">
      <c r="C59" t="s">
        <v>562</v>
      </c>
      <c r="D59">
        <v>2010</v>
      </c>
      <c r="E59" s="56">
        <v>2.6965441546452306E-4</v>
      </c>
      <c r="F59" s="56">
        <v>6.417061541439878E-5</v>
      </c>
      <c r="G59" s="56">
        <v>7.7826829172923488E-5</v>
      </c>
      <c r="H59" s="56">
        <v>1.0768139595542908E-4</v>
      </c>
      <c r="I59" s="56">
        <v>7.0223889006769494E-5</v>
      </c>
      <c r="J59" s="56">
        <v>4.2802059525752018E-5</v>
      </c>
      <c r="K59" s="56">
        <v>6.2454981553801802E-5</v>
      </c>
      <c r="L59" s="56">
        <v>8.7339098907168462E-4</v>
      </c>
      <c r="M59" s="56">
        <v>1.8177515300784233E-4</v>
      </c>
      <c r="P59"/>
    </row>
    <row r="60" spans="3:16" x14ac:dyDescent="0.2">
      <c r="C60" t="s">
        <v>563</v>
      </c>
      <c r="D60">
        <v>2010</v>
      </c>
      <c r="E60" s="56">
        <v>4.7738742657677864E-4</v>
      </c>
      <c r="F60" s="56">
        <v>9.6137062430451221E-5</v>
      </c>
      <c r="G60" s="56">
        <v>1.4338152614853635E-4</v>
      </c>
      <c r="H60" s="56">
        <v>1.4603607633366072E-4</v>
      </c>
      <c r="I60" s="56">
        <v>7.8038455048513479E-5</v>
      </c>
      <c r="J60" s="56">
        <v>9.3942500868733264E-5</v>
      </c>
      <c r="K60" s="56">
        <v>7.8608878215338359E-5</v>
      </c>
      <c r="L60" s="56">
        <v>1.0658004686589077E-3</v>
      </c>
      <c r="M60" s="56">
        <v>2.7722650533569364E-4</v>
      </c>
      <c r="P60"/>
    </row>
    <row r="61" spans="3:16" x14ac:dyDescent="0.2">
      <c r="C61" t="s">
        <v>564</v>
      </c>
      <c r="D61">
        <v>2010</v>
      </c>
      <c r="E61" s="56">
        <v>1.718718904167743E-3</v>
      </c>
      <c r="F61" s="56">
        <v>4.2650298808882001E-4</v>
      </c>
      <c r="G61" s="56">
        <v>3.9929895880400697E-4</v>
      </c>
      <c r="H61" s="56">
        <v>5.4587430294353442E-4</v>
      </c>
      <c r="I61" s="56">
        <v>5.065945320345467E-4</v>
      </c>
      <c r="J61" s="56">
        <v>4.0706041215834456E-4</v>
      </c>
      <c r="K61" s="56">
        <v>4.5816711809809179E-4</v>
      </c>
      <c r="L61" s="56">
        <v>1.4253011942411381E-3</v>
      </c>
      <c r="M61" s="56">
        <v>7.2054448199092682E-4</v>
      </c>
      <c r="P61"/>
    </row>
    <row r="62" spans="3:16" x14ac:dyDescent="0.2">
      <c r="C62" t="s">
        <v>565</v>
      </c>
      <c r="D62">
        <v>2010</v>
      </c>
      <c r="E62" s="56">
        <v>3.1111940762864787E-3</v>
      </c>
      <c r="F62" s="56">
        <v>1.353882257373017E-3</v>
      </c>
      <c r="G62" s="56">
        <v>4.0027058291404992E-4</v>
      </c>
      <c r="H62" s="56">
        <v>4.1243265062566913E-4</v>
      </c>
      <c r="I62" s="56">
        <v>7.822430820377432E-4</v>
      </c>
      <c r="J62" s="56">
        <v>7.0303339010659572E-4</v>
      </c>
      <c r="K62" s="56">
        <v>6.780055015303553E-4</v>
      </c>
      <c r="L62" s="56">
        <v>2.4848971817992443E-3</v>
      </c>
      <c r="M62" s="56">
        <v>1.0660506502395619E-3</v>
      </c>
      <c r="P62"/>
    </row>
    <row r="63" spans="3:16" x14ac:dyDescent="0.2">
      <c r="C63" t="s">
        <v>566</v>
      </c>
      <c r="D63">
        <v>2010</v>
      </c>
      <c r="E63" s="56">
        <v>1.008477843003935E-4</v>
      </c>
      <c r="F63" s="56">
        <v>4.3595215954912453E-5</v>
      </c>
      <c r="G63" s="56">
        <v>1.7628615601899587E-5</v>
      </c>
      <c r="H63" s="56">
        <v>2.5363463166133543E-5</v>
      </c>
      <c r="I63" s="56">
        <v>1.9158742383971827E-5</v>
      </c>
      <c r="J63" s="56">
        <v>1.913834579290993E-5</v>
      </c>
      <c r="K63" s="56">
        <v>6.6131951687683298E-5</v>
      </c>
      <c r="L63" s="56">
        <v>6.0787498906798756E-4</v>
      </c>
      <c r="M63" s="56">
        <v>1.3626916538514553E-4</v>
      </c>
      <c r="P63"/>
    </row>
    <row r="64" spans="3:16" x14ac:dyDescent="0.2">
      <c r="C64" t="s">
        <v>567</v>
      </c>
      <c r="D64">
        <v>2010</v>
      </c>
      <c r="E64" s="56">
        <v>1.5337818027575227E-4</v>
      </c>
      <c r="F64" s="56">
        <v>4.902510237590868E-5</v>
      </c>
      <c r="G64" s="56">
        <v>3.0040720438345347E-5</v>
      </c>
      <c r="H64" s="56">
        <v>3.6566116636042237E-5</v>
      </c>
      <c r="I64" s="56">
        <v>2.6892555736829859E-5</v>
      </c>
      <c r="J64" s="56">
        <v>4.4930144565690546E-5</v>
      </c>
      <c r="K64" s="56">
        <v>1.0680347280680959E-4</v>
      </c>
      <c r="L64" s="56">
        <v>1.2178261741899407E-3</v>
      </c>
      <c r="M64" s="56">
        <v>1.7870841204507446E-4</v>
      </c>
      <c r="P64"/>
    </row>
    <row r="65" spans="3:16" x14ac:dyDescent="0.2">
      <c r="C65" t="s">
        <v>568</v>
      </c>
      <c r="D65">
        <v>2010</v>
      </c>
      <c r="E65" s="56">
        <v>1.4144530505410392E-3</v>
      </c>
      <c r="F65" s="56">
        <v>4.0080109162431968E-4</v>
      </c>
      <c r="G65" s="56">
        <v>2.2106598937500485E-4</v>
      </c>
      <c r="H65" s="56">
        <v>2.5029575781062088E-4</v>
      </c>
      <c r="I65" s="56">
        <v>2.5678273594290503E-4</v>
      </c>
      <c r="J65" s="56">
        <v>2.4705832923109278E-4</v>
      </c>
      <c r="K65" s="56">
        <v>3.5116219094813466E-4</v>
      </c>
      <c r="L65" s="56">
        <v>1.2371681724007402E-3</v>
      </c>
      <c r="M65" s="56">
        <v>5.2714812862414342E-4</v>
      </c>
      <c r="P65"/>
    </row>
    <row r="66" spans="3:16" x14ac:dyDescent="0.2">
      <c r="C66" t="s">
        <v>569</v>
      </c>
      <c r="D66">
        <v>2010</v>
      </c>
      <c r="E66" s="56">
        <v>9.2740915820968095E-4</v>
      </c>
      <c r="F66" s="56">
        <v>2.6873912405055237E-4</v>
      </c>
      <c r="G66" s="56">
        <v>2.2156639072984309E-4</v>
      </c>
      <c r="H66" s="56">
        <v>3.4731260179782686E-4</v>
      </c>
      <c r="I66" s="56">
        <v>3.0059458558274321E-4</v>
      </c>
      <c r="J66" s="56">
        <v>2.8042690460197472E-4</v>
      </c>
      <c r="K66" s="56">
        <v>3.8174760941012207E-4</v>
      </c>
      <c r="L66" s="56">
        <v>1.1186256396753919E-3</v>
      </c>
      <c r="M66" s="56">
        <v>4.7377353624967268E-4</v>
      </c>
      <c r="P66"/>
    </row>
    <row r="67" spans="3:16" x14ac:dyDescent="0.2">
      <c r="C67" t="s">
        <v>570</v>
      </c>
      <c r="D67">
        <v>2010</v>
      </c>
      <c r="E67" s="56">
        <v>1.2913893515649962E-4</v>
      </c>
      <c r="F67" s="56">
        <v>4.655013271195716E-5</v>
      </c>
      <c r="G67" s="56">
        <v>2.2743940076592114E-5</v>
      </c>
      <c r="H67" s="56">
        <v>2.3398836481327759E-5</v>
      </c>
      <c r="I67" s="56">
        <v>3.1001328322933216E-5</v>
      </c>
      <c r="J67" s="56">
        <v>3.1369114850233406E-5</v>
      </c>
      <c r="K67" s="56">
        <v>1.0977562602304159E-4</v>
      </c>
      <c r="L67" s="56">
        <v>1.2286177230230919E-3</v>
      </c>
      <c r="M67" s="56">
        <v>1.9677529466096419E-4</v>
      </c>
      <c r="P67"/>
    </row>
    <row r="68" spans="3:16" x14ac:dyDescent="0.2">
      <c r="C68" t="s">
        <v>571</v>
      </c>
      <c r="D68">
        <v>2010</v>
      </c>
      <c r="E68" s="56">
        <v>2.2338870481442108E-4</v>
      </c>
      <c r="F68" s="56">
        <v>6.0519170699169238E-5</v>
      </c>
      <c r="G68" s="56">
        <v>5.7288363161578884E-5</v>
      </c>
      <c r="H68" s="56">
        <v>6.6935709029148757E-5</v>
      </c>
      <c r="I68" s="56">
        <v>4.4947914926675737E-5</v>
      </c>
      <c r="J68" s="56">
        <v>5.2245866291598513E-5</v>
      </c>
      <c r="K68" s="56">
        <v>1.3009523290750941E-4</v>
      </c>
      <c r="L68" s="56">
        <v>1.1971133059445061E-3</v>
      </c>
      <c r="M68" s="56">
        <v>2.3015558642303313E-4</v>
      </c>
      <c r="P68"/>
    </row>
    <row r="69" spans="3:16" x14ac:dyDescent="0.2">
      <c r="C69" t="s">
        <v>572</v>
      </c>
      <c r="D69">
        <v>2010</v>
      </c>
      <c r="E69" s="56">
        <v>6.8821175739915629E-4</v>
      </c>
      <c r="F69" s="56">
        <v>1.3833407643963123E-4</v>
      </c>
      <c r="G69" s="56">
        <v>1.1636455988805142E-4</v>
      </c>
      <c r="H69" s="56">
        <v>1.3466983228682013E-4</v>
      </c>
      <c r="I69" s="56">
        <v>1.8382491536124738E-4</v>
      </c>
      <c r="J69" s="56">
        <v>1.2069488760997378E-4</v>
      </c>
      <c r="K69" s="56">
        <v>2.2974336696214294E-4</v>
      </c>
      <c r="L69" s="56">
        <v>1.2058959962094511E-3</v>
      </c>
      <c r="M69" s="56">
        <v>3.6249691739657545E-4</v>
      </c>
      <c r="P69"/>
    </row>
    <row r="70" spans="3:16" x14ac:dyDescent="0.2">
      <c r="C70" t="s">
        <v>573</v>
      </c>
      <c r="D70">
        <v>2010</v>
      </c>
      <c r="E70" s="56">
        <v>5.7499972972422622E-4</v>
      </c>
      <c r="F70" s="56">
        <v>1.1479757101176195E-4</v>
      </c>
      <c r="G70" s="56">
        <v>1.5706708032584262E-4</v>
      </c>
      <c r="H70" s="56">
        <v>1.4538388339320867E-4</v>
      </c>
      <c r="I70" s="56">
        <v>1.3522902677133933E-4</v>
      </c>
      <c r="J70" s="56">
        <v>1.4386630113924544E-4</v>
      </c>
      <c r="K70" s="56">
        <v>2.0601414227940757E-4</v>
      </c>
      <c r="L70" s="56">
        <v>1.3148156273658778E-3</v>
      </c>
      <c r="M70" s="56">
        <v>3.5512053391950822E-4</v>
      </c>
      <c r="P70"/>
    </row>
    <row r="71" spans="3:16" x14ac:dyDescent="0.2">
      <c r="C71" t="s">
        <v>574</v>
      </c>
      <c r="D71">
        <v>2010</v>
      </c>
      <c r="E71" s="56">
        <v>3.9643690590189225E-4</v>
      </c>
      <c r="F71" s="56">
        <v>1.072889788836373E-4</v>
      </c>
      <c r="G71" s="56">
        <v>7.0373734876481376E-5</v>
      </c>
      <c r="H71" s="56">
        <v>7.192099446960862E-5</v>
      </c>
      <c r="I71" s="56">
        <v>9.1290570771471091E-5</v>
      </c>
      <c r="J71" s="56">
        <v>7.5473336818144109E-5</v>
      </c>
      <c r="K71" s="56">
        <v>1.3626498804022118E-4</v>
      </c>
      <c r="L71" s="56">
        <v>1.4706053009129673E-3</v>
      </c>
      <c r="M71" s="56">
        <v>3.0009005181637566E-4</v>
      </c>
      <c r="P71"/>
    </row>
    <row r="72" spans="3:16" x14ac:dyDescent="0.2">
      <c r="C72" t="s">
        <v>575</v>
      </c>
      <c r="D72">
        <v>2010</v>
      </c>
      <c r="E72" s="56">
        <v>4.0069093700061527E-4</v>
      </c>
      <c r="F72" s="56">
        <v>7.096924749509544E-5</v>
      </c>
      <c r="G72" s="56">
        <v>8.0263213911605497E-5</v>
      </c>
      <c r="H72" s="56">
        <v>1.0348189817789043E-4</v>
      </c>
      <c r="I72" s="56">
        <v>7.5638175792032132E-5</v>
      </c>
      <c r="J72" s="56">
        <v>8.2050642095969238E-5</v>
      </c>
      <c r="K72" s="56">
        <v>1.2007737690105603E-4</v>
      </c>
      <c r="L72" s="56">
        <v>1.3453493283335073E-3</v>
      </c>
      <c r="M72" s="56">
        <v>2.747664033281335E-4</v>
      </c>
      <c r="P72"/>
    </row>
    <row r="73" spans="3:16" x14ac:dyDescent="0.2">
      <c r="C73" t="s">
        <v>576</v>
      </c>
      <c r="D73">
        <v>2010</v>
      </c>
      <c r="E73" s="56">
        <v>1.7751155117051759E-3</v>
      </c>
      <c r="F73" s="56">
        <v>3.5168258536575231E-4</v>
      </c>
      <c r="G73" s="56">
        <v>2.9696750583298046E-4</v>
      </c>
      <c r="H73" s="56">
        <v>2.773298823142324E-4</v>
      </c>
      <c r="I73" s="56">
        <v>2.9021028604472811E-4</v>
      </c>
      <c r="J73" s="56">
        <v>2.2375715878493414E-4</v>
      </c>
      <c r="K73" s="56">
        <v>3.0421755940655408E-4</v>
      </c>
      <c r="L73" s="56">
        <v>1.1995136738954537E-3</v>
      </c>
      <c r="M73" s="56">
        <v>5.5134390075809781E-4</v>
      </c>
      <c r="P73"/>
    </row>
    <row r="74" spans="3:16" x14ac:dyDescent="0.2">
      <c r="C74" t="s">
        <v>577</v>
      </c>
      <c r="D74">
        <v>2010</v>
      </c>
      <c r="E74" s="56">
        <v>3.3898829321152193E-4</v>
      </c>
      <c r="F74" s="56">
        <v>7.7465963532513018E-5</v>
      </c>
      <c r="G74" s="56">
        <v>5.7917968057177939E-5</v>
      </c>
      <c r="H74" s="56">
        <v>6.6037150503586432E-5</v>
      </c>
      <c r="I74" s="56">
        <v>6.0073401045507857E-5</v>
      </c>
      <c r="J74" s="56">
        <v>5.3348804880243338E-5</v>
      </c>
      <c r="K74" s="56">
        <v>8.2350726623695128E-5</v>
      </c>
      <c r="L74" s="56">
        <v>1.1190814116175121E-3</v>
      </c>
      <c r="M74" s="56">
        <v>2.2031671185646234E-4</v>
      </c>
      <c r="P74"/>
    </row>
    <row r="75" spans="3:16" x14ac:dyDescent="0.2">
      <c r="C75" t="s">
        <v>578</v>
      </c>
      <c r="D75">
        <v>2010</v>
      </c>
      <c r="E75" s="56">
        <v>2.3692744644336774E-4</v>
      </c>
      <c r="F75" s="56">
        <v>9.7899357913756852E-5</v>
      </c>
      <c r="G75" s="56">
        <v>3.7712691878027879E-5</v>
      </c>
      <c r="H75" s="56">
        <v>7.2487985493945969E-5</v>
      </c>
      <c r="I75" s="56">
        <v>3.9724879698274811E-5</v>
      </c>
      <c r="J75" s="56">
        <v>4.5446090324203485E-5</v>
      </c>
      <c r="K75" s="56">
        <v>6.3528889407755214E-5</v>
      </c>
      <c r="L75" s="56">
        <v>1.3034280801073998E-3</v>
      </c>
      <c r="M75" s="56">
        <v>2.4364575574651947E-4</v>
      </c>
      <c r="P75"/>
    </row>
    <row r="76" spans="3:16" x14ac:dyDescent="0.2">
      <c r="C76" t="s">
        <v>579</v>
      </c>
      <c r="D76">
        <v>2010</v>
      </c>
      <c r="E76" s="56">
        <v>1.8551077558135134E-4</v>
      </c>
      <c r="F76" s="56">
        <v>2.8133237094859746E-5</v>
      </c>
      <c r="G76" s="56">
        <v>4.4964250382346304E-5</v>
      </c>
      <c r="H76" s="56">
        <v>4.4666712673942574E-5</v>
      </c>
      <c r="I76" s="56">
        <v>2.4359917263799843E-5</v>
      </c>
      <c r="J76" s="56">
        <v>3.5611741891929816E-5</v>
      </c>
      <c r="K76" s="56">
        <v>7.7178871057667197E-5</v>
      </c>
      <c r="L76" s="56">
        <v>9.7039533070852543E-4</v>
      </c>
      <c r="M76" s="56">
        <v>1.8053317060525508E-4</v>
      </c>
      <c r="P76"/>
    </row>
    <row r="77" spans="3:16" x14ac:dyDescent="0.2">
      <c r="C77" t="s">
        <v>580</v>
      </c>
      <c r="D77">
        <v>2010</v>
      </c>
      <c r="E77" s="56">
        <v>3.5472052338996206E-4</v>
      </c>
      <c r="F77" s="56">
        <v>8.5536245806672856E-5</v>
      </c>
      <c r="G77" s="56">
        <v>6.0021766238743584E-5</v>
      </c>
      <c r="H77" s="56">
        <v>9.9619814836823432E-5</v>
      </c>
      <c r="I77" s="56">
        <v>7.4247377622898062E-5</v>
      </c>
      <c r="J77" s="56">
        <v>8.7657903440942382E-5</v>
      </c>
      <c r="K77" s="56">
        <v>8.5684999120177883E-5</v>
      </c>
      <c r="L77" s="56">
        <v>8.1903846617065103E-4</v>
      </c>
      <c r="M77" s="56">
        <v>1.9872186837573849E-4</v>
      </c>
      <c r="P77"/>
    </row>
    <row r="78" spans="3:16" x14ac:dyDescent="0.2">
      <c r="C78" t="s">
        <v>581</v>
      </c>
      <c r="D78">
        <v>2010</v>
      </c>
      <c r="E78" s="56">
        <v>4.9014839242580706E-4</v>
      </c>
      <c r="F78" s="56">
        <v>1.5568019205712883E-4</v>
      </c>
      <c r="G78" s="56">
        <v>8.0124354317596158E-5</v>
      </c>
      <c r="H78" s="56">
        <v>1.8113051060350644E-4</v>
      </c>
      <c r="I78" s="56">
        <v>1.8125808400909642E-4</v>
      </c>
      <c r="J78" s="56">
        <v>1.3597536146594738E-4</v>
      </c>
      <c r="K78" s="56">
        <v>1.9953419154720531E-4</v>
      </c>
      <c r="L78" s="56">
        <v>1.2485901122849105E-3</v>
      </c>
      <c r="M78" s="56">
        <v>3.3319910844425792E-4</v>
      </c>
      <c r="P78"/>
    </row>
    <row r="79" spans="3:16" x14ac:dyDescent="0.2">
      <c r="C79" t="s">
        <v>582</v>
      </c>
      <c r="D79">
        <v>2010</v>
      </c>
      <c r="E79" s="56">
        <v>2.4249744871365501E-4</v>
      </c>
      <c r="F79" s="56">
        <v>7.5993288754901489E-5</v>
      </c>
      <c r="G79" s="56">
        <v>8.624439927023044E-5</v>
      </c>
      <c r="H79" s="56">
        <v>7.6673658984892522E-5</v>
      </c>
      <c r="I79" s="56">
        <v>7.8006164033860549E-5</v>
      </c>
      <c r="J79" s="56">
        <v>6.1025669553636959E-5</v>
      </c>
      <c r="K79" s="56">
        <v>9.5552286177628953E-5</v>
      </c>
      <c r="L79" s="56">
        <v>1.2687646638779118E-3</v>
      </c>
      <c r="M79" s="56">
        <v>2.6162942807807021E-4</v>
      </c>
      <c r="P79"/>
    </row>
    <row r="80" spans="3:16" x14ac:dyDescent="0.2">
      <c r="C80" t="s">
        <v>583</v>
      </c>
      <c r="D80">
        <v>2010</v>
      </c>
      <c r="E80" s="56">
        <v>2.0305249686279553E-3</v>
      </c>
      <c r="F80" s="56">
        <v>4.6800251489235051E-4</v>
      </c>
      <c r="G80" s="56">
        <v>4.5792985990431668E-4</v>
      </c>
      <c r="H80" s="56">
        <v>4.8249261690244363E-4</v>
      </c>
      <c r="I80" s="56">
        <v>4.6014611656764777E-4</v>
      </c>
      <c r="J80" s="56">
        <v>3.1360235061050949E-4</v>
      </c>
      <c r="K80" s="56">
        <v>4.594871879534839E-4</v>
      </c>
      <c r="L80" s="56">
        <v>1.5139461437300797E-3</v>
      </c>
      <c r="M80" s="56">
        <v>7.5920671428769454E-4</v>
      </c>
      <c r="P80"/>
    </row>
    <row r="81" spans="3:16" x14ac:dyDescent="0.2">
      <c r="C81" t="s">
        <v>584</v>
      </c>
      <c r="D81">
        <v>2010</v>
      </c>
      <c r="E81" s="56">
        <v>7.7330345373824894E-4</v>
      </c>
      <c r="F81" s="56">
        <v>2.3608749960913824E-4</v>
      </c>
      <c r="G81" s="56">
        <v>2.5261208194802241E-4</v>
      </c>
      <c r="H81" s="56">
        <v>2.0119386867108714E-4</v>
      </c>
      <c r="I81" s="56">
        <v>2.8737731018742345E-4</v>
      </c>
      <c r="J81" s="56">
        <v>2.1261792040594388E-4</v>
      </c>
      <c r="K81" s="56">
        <v>2.0853768288441987E-4</v>
      </c>
      <c r="L81" s="56">
        <v>1.2061845986931757E-3</v>
      </c>
      <c r="M81" s="56">
        <v>4.3761131017947246E-4</v>
      </c>
      <c r="P81"/>
    </row>
    <row r="82" spans="3:16" x14ac:dyDescent="0.2">
      <c r="C82" t="s">
        <v>585</v>
      </c>
      <c r="D82">
        <v>2010</v>
      </c>
      <c r="E82" s="56">
        <v>4.8693090935739326E-4</v>
      </c>
      <c r="F82" s="56">
        <v>1.395297490261661E-4</v>
      </c>
      <c r="G82" s="56">
        <v>1.4171043336717038E-4</v>
      </c>
      <c r="H82" s="56">
        <v>1.7855688518815391E-4</v>
      </c>
      <c r="I82" s="56">
        <v>1.0641203439962635E-4</v>
      </c>
      <c r="J82" s="56">
        <v>8.7628523694576211E-5</v>
      </c>
      <c r="K82" s="56">
        <v>2.1343663381827963E-4</v>
      </c>
      <c r="L82" s="56">
        <v>1.0869569828025382E-3</v>
      </c>
      <c r="M82" s="56">
        <v>2.9544329975988586E-4</v>
      </c>
      <c r="P82"/>
    </row>
    <row r="83" spans="3:16" x14ac:dyDescent="0.2">
      <c r="C83" t="s">
        <v>586</v>
      </c>
      <c r="D83">
        <v>2010</v>
      </c>
      <c r="E83" s="56">
        <v>1.5491079745270772E-3</v>
      </c>
      <c r="F83" s="56">
        <v>3.12822201227441E-4</v>
      </c>
      <c r="G83" s="56">
        <v>2.9496884497318517E-4</v>
      </c>
      <c r="H83" s="56">
        <v>4.9227414214487954E-4</v>
      </c>
      <c r="I83" s="56">
        <v>2.8624036129820478E-4</v>
      </c>
      <c r="J83" s="56">
        <v>2.3457592047861862E-4</v>
      </c>
      <c r="K83" s="56">
        <v>3.1771217691384143E-4</v>
      </c>
      <c r="L83" s="56">
        <v>1.3151813413720035E-3</v>
      </c>
      <c r="M83" s="56">
        <v>5.6166991009476083E-4</v>
      </c>
      <c r="P83"/>
    </row>
    <row r="84" spans="3:16" x14ac:dyDescent="0.2">
      <c r="C84" t="s">
        <v>587</v>
      </c>
      <c r="D84">
        <v>2010</v>
      </c>
      <c r="E84" s="56">
        <v>1.9924813915764964E-4</v>
      </c>
      <c r="F84" s="56">
        <v>4.4973985018911317E-5</v>
      </c>
      <c r="G84" s="56">
        <v>5.321341758267261E-5</v>
      </c>
      <c r="H84" s="56">
        <v>4.1936201994607381E-5</v>
      </c>
      <c r="I84" s="56">
        <v>4.4039743683685146E-5</v>
      </c>
      <c r="J84" s="56">
        <v>5.257077634347109E-5</v>
      </c>
      <c r="K84" s="56">
        <v>6.746225902205436E-5</v>
      </c>
      <c r="L84" s="56">
        <v>8.2728569175837387E-4</v>
      </c>
      <c r="M84" s="56">
        <v>1.6900613272118105E-4</v>
      </c>
      <c r="P84"/>
    </row>
    <row r="85" spans="3:16" x14ac:dyDescent="0.2">
      <c r="C85" t="s">
        <v>588</v>
      </c>
      <c r="D85">
        <v>2010</v>
      </c>
      <c r="E85" s="56">
        <v>8.6673508377459673E-4</v>
      </c>
      <c r="F85" s="56">
        <v>1.7418368200527686E-4</v>
      </c>
      <c r="G85" s="56">
        <v>1.4769620488521955E-4</v>
      </c>
      <c r="H85" s="56">
        <v>2.2458550086250682E-4</v>
      </c>
      <c r="I85" s="56">
        <v>2.3402023004141011E-4</v>
      </c>
      <c r="J85" s="56">
        <v>1.7629125170776425E-4</v>
      </c>
      <c r="K85" s="56">
        <v>3.0230395166147897E-4</v>
      </c>
      <c r="L85" s="56">
        <v>1.0616340942933733E-3</v>
      </c>
      <c r="M85" s="56">
        <v>3.8009031550013343E-4</v>
      </c>
      <c r="P85"/>
    </row>
    <row r="86" spans="3:16" x14ac:dyDescent="0.2">
      <c r="C86" t="s">
        <v>589</v>
      </c>
      <c r="D86">
        <v>2010</v>
      </c>
      <c r="E86" s="56">
        <v>8.0148900593049143E-5</v>
      </c>
      <c r="F86" s="56">
        <v>5.8129832416011383E-5</v>
      </c>
      <c r="G86" s="56">
        <v>1.7798978332177987E-5</v>
      </c>
      <c r="H86" s="56">
        <v>2.225162028712279E-5</v>
      </c>
      <c r="I86" s="56">
        <v>2.3839879809624826E-5</v>
      </c>
      <c r="J86" s="56">
        <v>1.8679601981356807E-5</v>
      </c>
      <c r="K86" s="56">
        <v>1.4870830913516145E-4</v>
      </c>
      <c r="L86" s="56">
        <v>1.5900398427255247E-3</v>
      </c>
      <c r="M86" s="56">
        <v>2.555935198748273E-4</v>
      </c>
      <c r="P86"/>
    </row>
    <row r="87" spans="3:16" x14ac:dyDescent="0.2">
      <c r="C87" t="s">
        <v>590</v>
      </c>
      <c r="D87">
        <v>2010</v>
      </c>
      <c r="E87" s="56">
        <v>1.7113642033998014E-4</v>
      </c>
      <c r="F87" s="56">
        <v>4.2241536440877062E-5</v>
      </c>
      <c r="G87" s="56">
        <v>4.4286129628564158E-5</v>
      </c>
      <c r="H87" s="56">
        <v>4.7704214799715601E-5</v>
      </c>
      <c r="I87" s="56">
        <v>3.4512445843707721E-5</v>
      </c>
      <c r="J87" s="56">
        <v>4.5338010555643963E-5</v>
      </c>
      <c r="K87" s="56">
        <v>1.2614485896843793E-4</v>
      </c>
      <c r="L87" s="56">
        <v>1.2371283621386237E-3</v>
      </c>
      <c r="M87" s="56">
        <v>2.1713971304401815E-4</v>
      </c>
      <c r="P87"/>
    </row>
    <row r="88" spans="3:16" x14ac:dyDescent="0.2">
      <c r="C88" t="s">
        <v>591</v>
      </c>
      <c r="D88">
        <v>2010</v>
      </c>
      <c r="E88" s="56">
        <v>3.0163360571499598E-3</v>
      </c>
      <c r="F88" s="56">
        <v>1.0578565240950332E-3</v>
      </c>
      <c r="G88" s="56">
        <v>5.8858755052851005E-4</v>
      </c>
      <c r="H88" s="56">
        <v>7.6170691692932957E-4</v>
      </c>
      <c r="I88" s="56">
        <v>7.3862255214833473E-4</v>
      </c>
      <c r="J88" s="56">
        <v>5.8014370425453563E-4</v>
      </c>
      <c r="K88" s="56">
        <v>8.4999905881922373E-4</v>
      </c>
      <c r="L88" s="56">
        <v>2.0159175636416979E-3</v>
      </c>
      <c r="M88" s="56">
        <v>1.1580381471389645E-3</v>
      </c>
      <c r="P88"/>
    </row>
    <row r="89" spans="3:16" x14ac:dyDescent="0.2">
      <c r="C89" t="s">
        <v>592</v>
      </c>
      <c r="D89">
        <v>2010</v>
      </c>
      <c r="E89" s="56">
        <v>1.1377081169395729E-4</v>
      </c>
      <c r="F89" s="56">
        <v>4.5061947864646853E-5</v>
      </c>
      <c r="G89" s="56">
        <v>2.5917815576512463E-5</v>
      </c>
      <c r="H89" s="56">
        <v>3.9107799386181615E-5</v>
      </c>
      <c r="I89" s="56">
        <v>4.035733929602693E-5</v>
      </c>
      <c r="J89" s="56">
        <v>3.4622435194669271E-5</v>
      </c>
      <c r="K89" s="56">
        <v>1.2101069171593695E-4</v>
      </c>
      <c r="L89" s="56">
        <v>1.0604597246924178E-3</v>
      </c>
      <c r="M89" s="56">
        <v>1.9814654750836616E-4</v>
      </c>
      <c r="P89"/>
    </row>
    <row r="90" spans="3:16" x14ac:dyDescent="0.2">
      <c r="C90" t="s">
        <v>593</v>
      </c>
      <c r="D90">
        <v>2010</v>
      </c>
      <c r="E90" s="56">
        <v>4.0313743049070832E-4</v>
      </c>
      <c r="F90" s="56">
        <v>1.0134185493480165E-4</v>
      </c>
      <c r="G90" s="56">
        <v>8.4899890228403935E-5</v>
      </c>
      <c r="H90" s="56">
        <v>1.5102897804748498E-4</v>
      </c>
      <c r="I90" s="56">
        <v>1.4333764539302036E-4</v>
      </c>
      <c r="J90" s="56">
        <v>8.6054896526839447E-5</v>
      </c>
      <c r="K90" s="56">
        <v>2.1715670456014566E-4</v>
      </c>
      <c r="L90" s="56">
        <v>1.286912906681895E-3</v>
      </c>
      <c r="M90" s="56">
        <v>3.1671216810915922E-4</v>
      </c>
      <c r="P90"/>
    </row>
    <row r="91" spans="3:16" x14ac:dyDescent="0.2">
      <c r="C91" t="s">
        <v>594</v>
      </c>
      <c r="D91">
        <v>2010</v>
      </c>
      <c r="E91" s="56">
        <v>5.1740644213952376E-4</v>
      </c>
      <c r="F91" s="56">
        <v>7.3412020391929567E-5</v>
      </c>
      <c r="G91" s="56">
        <v>1.0632214657845597E-4</v>
      </c>
      <c r="H91" s="56">
        <v>1.1413219040990534E-4</v>
      </c>
      <c r="I91" s="56">
        <v>1.0347016858533854E-4</v>
      </c>
      <c r="J91" s="56">
        <v>9.7215643989121398E-5</v>
      </c>
      <c r="K91" s="56">
        <v>1.156956291840483E-4</v>
      </c>
      <c r="L91" s="56">
        <v>6.6440026658025635E-4</v>
      </c>
      <c r="M91" s="56">
        <v>2.189337182163241E-4</v>
      </c>
      <c r="P91"/>
    </row>
    <row r="92" spans="3:16" x14ac:dyDescent="0.2">
      <c r="C92" t="s">
        <v>595</v>
      </c>
      <c r="D92">
        <v>2010</v>
      </c>
      <c r="E92" s="56">
        <v>1.7505835759882245E-4</v>
      </c>
      <c r="F92" s="56">
        <v>3.6028631572636652E-5</v>
      </c>
      <c r="G92" s="56">
        <v>3.1938817471978854E-5</v>
      </c>
      <c r="H92" s="56">
        <v>3.246096432602305E-5</v>
      </c>
      <c r="I92" s="56">
        <v>2.7324203636961163E-5</v>
      </c>
      <c r="J92" s="56">
        <v>2.9111697807243601E-5</v>
      </c>
      <c r="K92" s="56">
        <v>8.7663400483698061E-5</v>
      </c>
      <c r="L92" s="56">
        <v>1.0662650034418194E-3</v>
      </c>
      <c r="M92" s="56">
        <v>2.0956074919998928E-4</v>
      </c>
      <c r="P92"/>
    </row>
    <row r="93" spans="3:16" x14ac:dyDescent="0.2">
      <c r="C93" t="s">
        <v>596</v>
      </c>
      <c r="D93">
        <v>2010</v>
      </c>
      <c r="E93" s="56">
        <v>1.9904354180372346E-3</v>
      </c>
      <c r="F93" s="56">
        <v>3.2148342551818288E-4</v>
      </c>
      <c r="G93" s="56">
        <v>2.6135965515460354E-4</v>
      </c>
      <c r="H93" s="56">
        <v>4.2257470447785826E-4</v>
      </c>
      <c r="I93" s="56">
        <v>3.4033375592122021E-4</v>
      </c>
      <c r="J93" s="56">
        <v>3.6063554129914894E-4</v>
      </c>
      <c r="K93" s="56">
        <v>4.398774090986003E-4</v>
      </c>
      <c r="L93" s="56">
        <v>1.5547522105657104E-3</v>
      </c>
      <c r="M93" s="56">
        <v>6.7683400716970739E-4</v>
      </c>
      <c r="P93"/>
    </row>
    <row r="94" spans="3:16" x14ac:dyDescent="0.2">
      <c r="C94" t="s">
        <v>597</v>
      </c>
      <c r="D94">
        <v>2010</v>
      </c>
      <c r="E94" s="56">
        <v>3.4542283265375613E-4</v>
      </c>
      <c r="F94" s="56">
        <v>5.7126817811912579E-5</v>
      </c>
      <c r="G94" s="56">
        <v>1.0289139152625162E-4</v>
      </c>
      <c r="H94" s="56">
        <v>1.0020116244739727E-4</v>
      </c>
      <c r="I94" s="56">
        <v>7.2085444778129961E-5</v>
      </c>
      <c r="J94" s="56">
        <v>8.0575062360643403E-5</v>
      </c>
      <c r="K94" s="56">
        <v>1.1585687389002448E-4</v>
      </c>
      <c r="L94" s="56">
        <v>1.0373141944273166E-3</v>
      </c>
      <c r="M94" s="56">
        <v>2.3919710401288977E-4</v>
      </c>
      <c r="P94"/>
    </row>
    <row r="95" spans="3:16" x14ac:dyDescent="0.2">
      <c r="C95" t="s">
        <v>598</v>
      </c>
      <c r="D95">
        <v>2010</v>
      </c>
      <c r="E95" s="56">
        <v>2.1874793059486115E-3</v>
      </c>
      <c r="F95" s="56">
        <v>5.9725541020931832E-4</v>
      </c>
      <c r="G95" s="56">
        <v>5.0298066837195521E-4</v>
      </c>
      <c r="H95" s="56">
        <v>4.6467102775915245E-4</v>
      </c>
      <c r="I95" s="56">
        <v>5.6058831501307345E-4</v>
      </c>
      <c r="J95" s="56">
        <v>5.7175530000897661E-4</v>
      </c>
      <c r="K95" s="56">
        <v>5.5259896546277023E-4</v>
      </c>
      <c r="L95" s="56">
        <v>1.9822039596547815E-3</v>
      </c>
      <c r="M95" s="56">
        <v>9.4268963557943123E-4</v>
      </c>
      <c r="P95"/>
    </row>
    <row r="96" spans="3:16" x14ac:dyDescent="0.2">
      <c r="C96" t="s">
        <v>599</v>
      </c>
      <c r="D96">
        <v>2010</v>
      </c>
      <c r="E96" s="56">
        <v>2.4417134553504708E-4</v>
      </c>
      <c r="F96" s="56">
        <v>6.5258560703260166E-5</v>
      </c>
      <c r="G96" s="56">
        <v>7.8770492483764957E-5</v>
      </c>
      <c r="H96" s="56">
        <v>9.042482542976489E-5</v>
      </c>
      <c r="I96" s="56">
        <v>7.2229992570784125E-5</v>
      </c>
      <c r="J96" s="56">
        <v>5.9225733338868942E-5</v>
      </c>
      <c r="K96" s="56">
        <v>1.6444730615037539E-4</v>
      </c>
      <c r="L96" s="56">
        <v>1.3958399092138727E-3</v>
      </c>
      <c r="M96" s="56">
        <v>2.7682389307917457E-4</v>
      </c>
      <c r="P96"/>
    </row>
    <row r="97" spans="3:16" x14ac:dyDescent="0.2">
      <c r="C97" t="s">
        <v>600</v>
      </c>
      <c r="D97">
        <v>2010</v>
      </c>
      <c r="E97" s="56">
        <v>7.4769434925276066E-5</v>
      </c>
      <c r="F97" s="56">
        <v>4.3642071420670789E-5</v>
      </c>
      <c r="G97" s="56">
        <v>8.0790112524254238E-6</v>
      </c>
      <c r="H97" s="56">
        <v>9.8610407686577632E-6</v>
      </c>
      <c r="I97" s="56">
        <v>1.9742434174944669E-5</v>
      </c>
      <c r="J97" s="56">
        <v>2.0406986106059152E-5</v>
      </c>
      <c r="K97" s="56">
        <v>1.1224771402129001E-4</v>
      </c>
      <c r="L97" s="56">
        <v>1.0033912113435208E-3</v>
      </c>
      <c r="M97" s="56">
        <v>1.3587819350712111E-4</v>
      </c>
      <c r="P97"/>
    </row>
    <row r="98" spans="3:16" x14ac:dyDescent="0.2">
      <c r="C98" t="s">
        <v>601</v>
      </c>
      <c r="D98">
        <v>2010</v>
      </c>
      <c r="E98" s="56">
        <v>3.252570607459138E-4</v>
      </c>
      <c r="F98" s="56">
        <v>1.729801501507622E-4</v>
      </c>
      <c r="G98" s="56">
        <v>1.317700265431958E-4</v>
      </c>
      <c r="H98" s="56">
        <v>1.3412886591276579E-4</v>
      </c>
      <c r="I98" s="56">
        <v>1.5981049007776304E-4</v>
      </c>
      <c r="J98" s="56">
        <v>1.0980974254197435E-4</v>
      </c>
      <c r="K98" s="56">
        <v>2.5159265224917072E-4</v>
      </c>
      <c r="L98" s="56">
        <v>1.207894730204952E-3</v>
      </c>
      <c r="M98" s="56">
        <v>2.869435056437871E-4</v>
      </c>
      <c r="P98"/>
    </row>
    <row r="99" spans="3:16" x14ac:dyDescent="0.2">
      <c r="C99" t="s">
        <v>602</v>
      </c>
      <c r="D99">
        <v>2010</v>
      </c>
      <c r="E99" s="56">
        <v>3.9503137706984517E-3</v>
      </c>
      <c r="F99" s="56">
        <v>9.0147732182319204E-4</v>
      </c>
      <c r="G99" s="56">
        <v>5.7676610282993352E-4</v>
      </c>
      <c r="H99" s="56">
        <v>9.6052626081198373E-4</v>
      </c>
      <c r="I99" s="56">
        <v>9.2317986313273433E-4</v>
      </c>
      <c r="J99" s="56">
        <v>6.6444083206596515E-4</v>
      </c>
      <c r="K99" s="56">
        <v>6.0999812626745769E-4</v>
      </c>
      <c r="L99" s="56">
        <v>1.7749932106509694E-3</v>
      </c>
      <c r="M99" s="56">
        <v>1.1431822703774422E-3</v>
      </c>
      <c r="P99"/>
    </row>
    <row r="100" spans="3:16" x14ac:dyDescent="0.2">
      <c r="C100" t="s">
        <v>603</v>
      </c>
      <c r="D100">
        <v>2010</v>
      </c>
      <c r="E100" s="56">
        <v>1.7434551631564205E-4</v>
      </c>
      <c r="F100" s="56">
        <v>7.0916062513031206E-5</v>
      </c>
      <c r="G100" s="56">
        <v>6.1450615287710162E-5</v>
      </c>
      <c r="H100" s="56">
        <v>5.1333064958146695E-5</v>
      </c>
      <c r="I100" s="56">
        <v>3.6336286371214623E-5</v>
      </c>
      <c r="J100" s="56">
        <v>5.0082537383501568E-5</v>
      </c>
      <c r="K100" s="56">
        <v>6.2662831616274085E-5</v>
      </c>
      <c r="L100" s="56">
        <v>1.1868053936526467E-3</v>
      </c>
      <c r="M100" s="56">
        <v>2.0299503534043731E-4</v>
      </c>
      <c r="P100"/>
    </row>
    <row r="101" spans="3:16" x14ac:dyDescent="0.2">
      <c r="C101" t="s">
        <v>604</v>
      </c>
      <c r="D101">
        <v>2010</v>
      </c>
      <c r="E101" s="56">
        <v>3.2911812783541433E-4</v>
      </c>
      <c r="F101" s="56">
        <v>4.4523899556379087E-5</v>
      </c>
      <c r="G101" s="56">
        <v>6.2227546512994933E-5</v>
      </c>
      <c r="H101" s="56">
        <v>5.2503227253292094E-5</v>
      </c>
      <c r="I101" s="56">
        <v>5.7496895126981387E-5</v>
      </c>
      <c r="J101" s="56">
        <v>5.9333017520048789E-5</v>
      </c>
      <c r="K101" s="56">
        <v>5.9430118726041678E-5</v>
      </c>
      <c r="L101" s="56">
        <v>6.1989978738700297E-4</v>
      </c>
      <c r="M101" s="56">
        <v>1.4859563367323821E-4</v>
      </c>
      <c r="P101"/>
    </row>
    <row r="102" spans="3:16" x14ac:dyDescent="0.2">
      <c r="C102" t="s">
        <v>605</v>
      </c>
      <c r="D102">
        <v>2010</v>
      </c>
      <c r="E102" s="56">
        <v>1.1923609488037371E-3</v>
      </c>
      <c r="F102" s="56">
        <v>2.744289171546715E-4</v>
      </c>
      <c r="G102" s="56">
        <v>2.3979285425772704E-4</v>
      </c>
      <c r="H102" s="56">
        <v>1.694437851956805E-4</v>
      </c>
      <c r="I102" s="56">
        <v>1.9748557925954927E-4</v>
      </c>
      <c r="J102" s="56">
        <v>1.6400978151354949E-4</v>
      </c>
      <c r="K102" s="56">
        <v>2.3978539963949319E-4</v>
      </c>
      <c r="L102" s="56">
        <v>1.3281032531505109E-3</v>
      </c>
      <c r="M102" s="56">
        <v>4.6676698111823144E-4</v>
      </c>
      <c r="P102"/>
    </row>
    <row r="103" spans="3:16" x14ac:dyDescent="0.2">
      <c r="C103" t="s">
        <v>606</v>
      </c>
      <c r="D103">
        <v>2010</v>
      </c>
      <c r="E103" s="56">
        <v>3.4728827954637695E-4</v>
      </c>
      <c r="F103" s="56">
        <v>6.2865164780160967E-5</v>
      </c>
      <c r="G103" s="56">
        <v>7.6723019093357026E-5</v>
      </c>
      <c r="H103" s="56">
        <v>8.847541661162757E-5</v>
      </c>
      <c r="I103" s="56">
        <v>7.7337439848272681E-5</v>
      </c>
      <c r="J103" s="56">
        <v>5.6380173539865562E-5</v>
      </c>
      <c r="K103" s="56">
        <v>8.6104189099678069E-5</v>
      </c>
      <c r="L103" s="56">
        <v>1.0659792347870512E-3</v>
      </c>
      <c r="M103" s="56">
        <v>2.3215446034220979E-4</v>
      </c>
      <c r="P103"/>
    </row>
    <row r="104" spans="3:16" x14ac:dyDescent="0.2">
      <c r="C104" t="s">
        <v>607</v>
      </c>
      <c r="D104">
        <v>2010</v>
      </c>
      <c r="E104" s="56">
        <v>2.2716786291580551E-3</v>
      </c>
      <c r="F104" s="56">
        <v>7.0037962472521611E-4</v>
      </c>
      <c r="G104" s="56">
        <v>8.7052312806468451E-4</v>
      </c>
      <c r="H104" s="56">
        <v>7.8939409851310903E-4</v>
      </c>
      <c r="I104" s="56">
        <v>5.5218377485896837E-4</v>
      </c>
      <c r="J104" s="56">
        <v>7.5038847732501518E-4</v>
      </c>
      <c r="K104" s="56">
        <v>1.0214367298107996E-3</v>
      </c>
      <c r="L104" s="56">
        <v>2.5447547168763736E-3</v>
      </c>
      <c r="M104" s="56">
        <v>1.2014782273918438E-3</v>
      </c>
      <c r="P104"/>
    </row>
    <row r="105" spans="3:16" x14ac:dyDescent="0.2">
      <c r="C105" t="s">
        <v>557</v>
      </c>
      <c r="D105">
        <v>2011</v>
      </c>
      <c r="E105" s="56">
        <v>3.1720320768703896E-4</v>
      </c>
      <c r="F105" s="56">
        <v>8.6411187276207423E-5</v>
      </c>
      <c r="G105" s="56">
        <v>7.4198599660216418E-5</v>
      </c>
      <c r="H105" s="56">
        <v>8.4935501112928157E-5</v>
      </c>
      <c r="I105" s="56">
        <v>7.5570087393944088E-5</v>
      </c>
      <c r="J105" s="56">
        <v>1.0363824632795025E-4</v>
      </c>
      <c r="K105" s="56">
        <v>1.2250416918438981E-4</v>
      </c>
      <c r="L105" s="56">
        <v>1.198604344480249E-3</v>
      </c>
      <c r="M105" s="56">
        <v>2.6818986657183708E-4</v>
      </c>
      <c r="P105"/>
    </row>
    <row r="106" spans="3:16" x14ac:dyDescent="0.2">
      <c r="C106" t="s">
        <v>558</v>
      </c>
      <c r="D106">
        <v>2011</v>
      </c>
      <c r="E106" s="56">
        <v>2.0275438589163614E-3</v>
      </c>
      <c r="F106" s="56">
        <v>4.6001397522456706E-4</v>
      </c>
      <c r="G106" s="56">
        <v>3.517441325634527E-4</v>
      </c>
      <c r="H106" s="56">
        <v>7.1559203593912519E-4</v>
      </c>
      <c r="I106" s="56">
        <v>5.099240136731024E-4</v>
      </c>
      <c r="J106" s="56">
        <v>3.7134177294158765E-4</v>
      </c>
      <c r="K106" s="56">
        <v>7.2386163265518162E-4</v>
      </c>
      <c r="L106" s="56">
        <v>3.9325970174633662E-3</v>
      </c>
      <c r="M106" s="56">
        <v>9.4651442307692308E-4</v>
      </c>
      <c r="P106"/>
    </row>
    <row r="107" spans="3:16" x14ac:dyDescent="0.2">
      <c r="C107" t="s">
        <v>559</v>
      </c>
      <c r="D107">
        <v>2011</v>
      </c>
      <c r="E107" s="56">
        <v>2.1359434932757764E-4</v>
      </c>
      <c r="F107" s="56">
        <v>8.4725150592486302E-5</v>
      </c>
      <c r="G107" s="56">
        <v>6.5377412150767841E-5</v>
      </c>
      <c r="H107" s="56">
        <v>7.2797012008599791E-5</v>
      </c>
      <c r="I107" s="56">
        <v>6.5893536581702858E-5</v>
      </c>
      <c r="J107" s="56">
        <v>8.8003440318492351E-5</v>
      </c>
      <c r="K107" s="56">
        <v>6.4565667329789548E-5</v>
      </c>
      <c r="L107" s="56">
        <v>6.5340555957170573E-4</v>
      </c>
      <c r="M107" s="56">
        <v>1.7066168956670626E-4</v>
      </c>
      <c r="P107"/>
    </row>
    <row r="108" spans="3:16" x14ac:dyDescent="0.2">
      <c r="C108" t="s">
        <v>560</v>
      </c>
      <c r="D108">
        <v>2011</v>
      </c>
      <c r="E108" s="56">
        <v>5.8705624619663532E-4</v>
      </c>
      <c r="F108" s="56">
        <v>1.3842001032890119E-4</v>
      </c>
      <c r="G108" s="56">
        <v>1.5961819287725804E-4</v>
      </c>
      <c r="H108" s="56">
        <v>1.2840243364028366E-4</v>
      </c>
      <c r="I108" s="56">
        <v>1.2913887980352598E-4</v>
      </c>
      <c r="J108" s="56">
        <v>1.3518336409239489E-4</v>
      </c>
      <c r="K108" s="56">
        <v>1.6110916427592594E-4</v>
      </c>
      <c r="L108" s="56">
        <v>1.5524982844893952E-3</v>
      </c>
      <c r="M108" s="56">
        <v>3.9250992059984004E-4</v>
      </c>
      <c r="P108"/>
    </row>
    <row r="109" spans="3:16" x14ac:dyDescent="0.2">
      <c r="C109" t="s">
        <v>561</v>
      </c>
      <c r="D109">
        <v>2011</v>
      </c>
      <c r="E109" s="56">
        <v>4.0398097252443358E-5</v>
      </c>
      <c r="F109" s="56">
        <v>4.2916348448751136E-5</v>
      </c>
      <c r="G109" s="56">
        <v>8.8185915388287499E-6</v>
      </c>
      <c r="H109" s="56">
        <v>1.2297086811053533E-5</v>
      </c>
      <c r="I109" s="56">
        <v>1.5460045575363099E-5</v>
      </c>
      <c r="J109" s="56">
        <v>1.0575836212472224E-5</v>
      </c>
      <c r="K109" s="56">
        <v>1.1352021448987954E-4</v>
      </c>
      <c r="L109" s="56">
        <v>1.2762229498882501E-3</v>
      </c>
      <c r="M109" s="56">
        <v>1.7339184943073778E-4</v>
      </c>
      <c r="P109"/>
    </row>
    <row r="110" spans="3:16" x14ac:dyDescent="0.2">
      <c r="C110" t="s">
        <v>562</v>
      </c>
      <c r="D110">
        <v>2011</v>
      </c>
      <c r="E110" s="56">
        <v>3.568012919763086E-4</v>
      </c>
      <c r="F110" s="56">
        <v>7.182588023981673E-5</v>
      </c>
      <c r="G110" s="56">
        <v>1.1026694286253135E-4</v>
      </c>
      <c r="H110" s="56">
        <v>8.0129605391257054E-5</v>
      </c>
      <c r="I110" s="56">
        <v>9.5791910278242951E-5</v>
      </c>
      <c r="J110" s="56">
        <v>6.3022596212069577E-5</v>
      </c>
      <c r="K110" s="56">
        <v>1.0019020319100528E-4</v>
      </c>
      <c r="L110" s="56">
        <v>8.8860868137061741E-4</v>
      </c>
      <c r="M110" s="56">
        <v>2.0560263122800421E-4</v>
      </c>
      <c r="P110"/>
    </row>
    <row r="111" spans="3:16" x14ac:dyDescent="0.2">
      <c r="C111" t="s">
        <v>563</v>
      </c>
      <c r="D111">
        <v>2011</v>
      </c>
      <c r="E111" s="56">
        <v>5.0207457213204967E-4</v>
      </c>
      <c r="F111" s="56">
        <v>1.1446388772435082E-4</v>
      </c>
      <c r="G111" s="56">
        <v>1.0480456862566368E-4</v>
      </c>
      <c r="H111" s="56">
        <v>1.1571642444310047E-4</v>
      </c>
      <c r="I111" s="56">
        <v>1.3873485828906789E-4</v>
      </c>
      <c r="J111" s="56">
        <v>9.323453402284974E-5</v>
      </c>
      <c r="K111" s="56">
        <v>1.0660537568267418E-4</v>
      </c>
      <c r="L111" s="56">
        <v>1.1548458506754854E-3</v>
      </c>
      <c r="M111" s="56">
        <v>2.9369013077501591E-4</v>
      </c>
      <c r="P111"/>
    </row>
    <row r="112" spans="3:16" x14ac:dyDescent="0.2">
      <c r="C112" t="s">
        <v>564</v>
      </c>
      <c r="D112">
        <v>2011</v>
      </c>
      <c r="E112" s="56">
        <v>2.0082734410607067E-3</v>
      </c>
      <c r="F112" s="56">
        <v>5.8758897766408695E-4</v>
      </c>
      <c r="G112" s="56">
        <v>3.2495686475022639E-4</v>
      </c>
      <c r="H112" s="56">
        <v>4.9679705005886048E-4</v>
      </c>
      <c r="I112" s="56">
        <v>6.0211642736948548E-4</v>
      </c>
      <c r="J112" s="56">
        <v>4.4021686479309759E-4</v>
      </c>
      <c r="K112" s="56">
        <v>4.8719305504645418E-4</v>
      </c>
      <c r="L112" s="56">
        <v>1.2007987144248965E-3</v>
      </c>
      <c r="M112" s="56">
        <v>7.5545318210799503E-4</v>
      </c>
      <c r="P112"/>
    </row>
    <row r="113" spans="3:16" x14ac:dyDescent="0.2">
      <c r="C113" t="s">
        <v>565</v>
      </c>
      <c r="D113">
        <v>2011</v>
      </c>
      <c r="E113" s="56">
        <v>2.6156382698544981E-3</v>
      </c>
      <c r="F113" s="56">
        <v>1.0905325701901199E-3</v>
      </c>
      <c r="G113" s="56">
        <v>7.3287390062725093E-4</v>
      </c>
      <c r="H113" s="56">
        <v>4.1043697675305905E-4</v>
      </c>
      <c r="I113" s="56">
        <v>6.1001059100388095E-4</v>
      </c>
      <c r="J113" s="56">
        <v>7.9541538480506059E-4</v>
      </c>
      <c r="K113" s="56">
        <v>7.7100777876041931E-4</v>
      </c>
      <c r="L113" s="56">
        <v>2.6222897759827007E-3</v>
      </c>
      <c r="M113" s="56">
        <v>1.0775227079492555E-3</v>
      </c>
      <c r="P113"/>
    </row>
    <row r="114" spans="3:16" x14ac:dyDescent="0.2">
      <c r="C114" t="s">
        <v>566</v>
      </c>
      <c r="D114">
        <v>2011</v>
      </c>
      <c r="E114" s="56">
        <v>1.1269916476981787E-4</v>
      </c>
      <c r="F114" s="56">
        <v>4.8339566424761999E-5</v>
      </c>
      <c r="G114" s="56">
        <v>1.799105864502617E-5</v>
      </c>
      <c r="H114" s="56">
        <v>2.2966719610314266E-5</v>
      </c>
      <c r="I114" s="56">
        <v>2.9267870702098349E-5</v>
      </c>
      <c r="J114" s="56">
        <v>2.3824330870466704E-5</v>
      </c>
      <c r="K114" s="56">
        <v>8.4795792713602148E-5</v>
      </c>
      <c r="L114" s="56">
        <v>6.3694174269812969E-4</v>
      </c>
      <c r="M114" s="56">
        <v>1.4778409663433691E-4</v>
      </c>
      <c r="P114"/>
    </row>
    <row r="115" spans="3:16" x14ac:dyDescent="0.2">
      <c r="C115" t="s">
        <v>567</v>
      </c>
      <c r="D115">
        <v>2011</v>
      </c>
      <c r="E115" s="56">
        <v>1.5309125700791972E-4</v>
      </c>
      <c r="F115" s="56">
        <v>3.9948562231271045E-5</v>
      </c>
      <c r="G115" s="56">
        <v>4.6763099670024525E-5</v>
      </c>
      <c r="H115" s="56">
        <v>5.1876424239095977E-5</v>
      </c>
      <c r="I115" s="56">
        <v>3.8723087099504247E-5</v>
      </c>
      <c r="J115" s="56">
        <v>4.3825751474366642E-5</v>
      </c>
      <c r="K115" s="56">
        <v>1.4717345188101246E-4</v>
      </c>
      <c r="L115" s="56">
        <v>1.1896429864156561E-3</v>
      </c>
      <c r="M115" s="56">
        <v>1.8793559255817359E-4</v>
      </c>
      <c r="P115"/>
    </row>
    <row r="116" spans="3:16" x14ac:dyDescent="0.2">
      <c r="C116" t="s">
        <v>568</v>
      </c>
      <c r="D116">
        <v>2011</v>
      </c>
      <c r="E116" s="56">
        <v>8.7083059203119876E-4</v>
      </c>
      <c r="F116" s="56">
        <v>2.2036991514325863E-4</v>
      </c>
      <c r="G116" s="56">
        <v>2.9148151059907892E-4</v>
      </c>
      <c r="H116" s="56">
        <v>3.7649398131810668E-4</v>
      </c>
      <c r="I116" s="56">
        <v>3.3769059637161136E-4</v>
      </c>
      <c r="J116" s="56">
        <v>3.1655333408631516E-4</v>
      </c>
      <c r="K116" s="56">
        <v>2.7545715704946583E-4</v>
      </c>
      <c r="L116" s="56">
        <v>1.6525764109366363E-3</v>
      </c>
      <c r="M116" s="56">
        <v>5.7331529221999269E-4</v>
      </c>
      <c r="P116"/>
    </row>
    <row r="117" spans="3:16" x14ac:dyDescent="0.2">
      <c r="C117" t="s">
        <v>569</v>
      </c>
      <c r="D117">
        <v>2011</v>
      </c>
      <c r="E117" s="56">
        <v>8.8836053528544795E-4</v>
      </c>
      <c r="F117" s="56">
        <v>3.2036856030403908E-4</v>
      </c>
      <c r="G117" s="56">
        <v>3.0106663910993236E-4</v>
      </c>
      <c r="H117" s="56">
        <v>3.1474064294018578E-4</v>
      </c>
      <c r="I117" s="56">
        <v>3.3137683366121675E-4</v>
      </c>
      <c r="J117" s="56">
        <v>3.1768458803952917E-4</v>
      </c>
      <c r="K117" s="56">
        <v>3.1262931057490751E-4</v>
      </c>
      <c r="L117" s="56">
        <v>1.1403289746301586E-3</v>
      </c>
      <c r="M117" s="56">
        <v>4.8384987576827513E-4</v>
      </c>
      <c r="P117"/>
    </row>
    <row r="118" spans="3:16" x14ac:dyDescent="0.2">
      <c r="C118" t="s">
        <v>570</v>
      </c>
      <c r="D118">
        <v>2011</v>
      </c>
      <c r="E118" s="56">
        <v>1.0280267883414014E-4</v>
      </c>
      <c r="F118" s="56">
        <v>4.36856287236909E-5</v>
      </c>
      <c r="G118" s="56">
        <v>2.3053710015165996E-5</v>
      </c>
      <c r="H118" s="56">
        <v>3.2702466232394359E-5</v>
      </c>
      <c r="I118" s="56">
        <v>3.9332553043348885E-5</v>
      </c>
      <c r="J118" s="56">
        <v>3.170683692392579E-5</v>
      </c>
      <c r="K118" s="56">
        <v>1.4281713284546087E-4</v>
      </c>
      <c r="L118" s="56">
        <v>1.3137815739686215E-3</v>
      </c>
      <c r="M118" s="56">
        <v>2.1281219930652275E-4</v>
      </c>
      <c r="P118"/>
    </row>
    <row r="119" spans="3:16" x14ac:dyDescent="0.2">
      <c r="C119" t="s">
        <v>571</v>
      </c>
      <c r="D119">
        <v>2011</v>
      </c>
      <c r="E119" s="56">
        <v>1.7661675845629131E-4</v>
      </c>
      <c r="F119" s="56">
        <v>6.3760546144878087E-5</v>
      </c>
      <c r="G119" s="56">
        <v>3.0467590684371659E-5</v>
      </c>
      <c r="H119" s="56">
        <v>7.7526881696378074E-5</v>
      </c>
      <c r="I119" s="56">
        <v>4.8076952769419782E-5</v>
      </c>
      <c r="J119" s="56">
        <v>6.7443779902021786E-5</v>
      </c>
      <c r="K119" s="56">
        <v>6.9225656052107553E-5</v>
      </c>
      <c r="L119" s="56">
        <v>1.0372178295358788E-3</v>
      </c>
      <c r="M119" s="56">
        <v>2.0007009802944836E-4</v>
      </c>
      <c r="P119"/>
    </row>
    <row r="120" spans="3:16" x14ac:dyDescent="0.2">
      <c r="C120" t="s">
        <v>572</v>
      </c>
      <c r="D120">
        <v>2011</v>
      </c>
      <c r="E120" s="56">
        <v>6.1545184001583102E-4</v>
      </c>
      <c r="F120" s="56">
        <v>1.2836243527243976E-4</v>
      </c>
      <c r="G120" s="56">
        <v>1.271969453340478E-4</v>
      </c>
      <c r="H120" s="56">
        <v>1.8250153853710489E-4</v>
      </c>
      <c r="I120" s="56">
        <v>1.747660452792121E-4</v>
      </c>
      <c r="J120" s="56">
        <v>8.5544705312262892E-5</v>
      </c>
      <c r="K120" s="56">
        <v>1.4799106363657766E-4</v>
      </c>
      <c r="L120" s="56">
        <v>1.3679253628299246E-3</v>
      </c>
      <c r="M120" s="56">
        <v>3.7395985812061579E-4</v>
      </c>
      <c r="P120"/>
    </row>
    <row r="121" spans="3:16" x14ac:dyDescent="0.2">
      <c r="C121" t="s">
        <v>573</v>
      </c>
      <c r="D121">
        <v>2011</v>
      </c>
      <c r="E121" s="56">
        <v>6.0629900270390863E-4</v>
      </c>
      <c r="F121" s="56">
        <v>1.5708146348988381E-4</v>
      </c>
      <c r="G121" s="56">
        <v>1.5471271123936037E-4</v>
      </c>
      <c r="H121" s="56">
        <v>1.7669461275206195E-4</v>
      </c>
      <c r="I121" s="56">
        <v>1.4649444438921379E-4</v>
      </c>
      <c r="J121" s="56">
        <v>1.3879240923823067E-4</v>
      </c>
      <c r="K121" s="56">
        <v>1.24873072925119E-4</v>
      </c>
      <c r="L121" s="56">
        <v>1.4743125045857722E-3</v>
      </c>
      <c r="M121" s="56">
        <v>3.7864528400042581E-4</v>
      </c>
      <c r="P121"/>
    </row>
    <row r="122" spans="3:16" x14ac:dyDescent="0.2">
      <c r="C122" t="s">
        <v>574</v>
      </c>
      <c r="D122">
        <v>2011</v>
      </c>
      <c r="E122" s="56">
        <v>3.9288537029482019E-4</v>
      </c>
      <c r="F122" s="56">
        <v>1.400580329152176E-4</v>
      </c>
      <c r="G122" s="56">
        <v>1.0316607358693048E-4</v>
      </c>
      <c r="H122" s="56">
        <v>7.8959018438333272E-5</v>
      </c>
      <c r="I122" s="56">
        <v>9.3927242343254836E-5</v>
      </c>
      <c r="J122" s="56">
        <v>8.4578499242990131E-5</v>
      </c>
      <c r="K122" s="56">
        <v>1.6056496194833192E-4</v>
      </c>
      <c r="L122" s="56">
        <v>1.4153060542157229E-3</v>
      </c>
      <c r="M122" s="56">
        <v>3.1523416922682077E-4</v>
      </c>
      <c r="P122"/>
    </row>
    <row r="123" spans="3:16" x14ac:dyDescent="0.2">
      <c r="C123" t="s">
        <v>575</v>
      </c>
      <c r="D123">
        <v>2011</v>
      </c>
      <c r="E123" s="56">
        <v>3.232433963103486E-4</v>
      </c>
      <c r="F123" s="56">
        <v>6.7506885130121257E-5</v>
      </c>
      <c r="G123" s="56">
        <v>9.206166369920734E-5</v>
      </c>
      <c r="H123" s="56">
        <v>9.2596806298450674E-5</v>
      </c>
      <c r="I123" s="56">
        <v>6.8388364433134952E-5</v>
      </c>
      <c r="J123" s="56">
        <v>1.09712885966823E-4</v>
      </c>
      <c r="K123" s="56">
        <v>1.255734521787789E-4</v>
      </c>
      <c r="L123" s="56">
        <v>1.2073923452488792E-3</v>
      </c>
      <c r="M123" s="56">
        <v>2.5888332603264436E-4</v>
      </c>
      <c r="P123"/>
    </row>
    <row r="124" spans="3:16" x14ac:dyDescent="0.2">
      <c r="C124" t="s">
        <v>576</v>
      </c>
      <c r="D124">
        <v>2011</v>
      </c>
      <c r="E124" s="56">
        <v>1.9736509084367256E-3</v>
      </c>
      <c r="F124" s="56">
        <v>2.806966418570175E-4</v>
      </c>
      <c r="G124" s="56">
        <v>3.7005673151785579E-4</v>
      </c>
      <c r="H124" s="56">
        <v>4.572554999391065E-4</v>
      </c>
      <c r="I124" s="56">
        <v>2.4816252709857243E-4</v>
      </c>
      <c r="J124" s="56">
        <v>2.2482245140133502E-4</v>
      </c>
      <c r="K124" s="56">
        <v>3.302403527183518E-4</v>
      </c>
      <c r="L124" s="56">
        <v>1.2773463646064288E-3</v>
      </c>
      <c r="M124" s="56">
        <v>5.9082972061657029E-4</v>
      </c>
      <c r="P124"/>
    </row>
    <row r="125" spans="3:16" x14ac:dyDescent="0.2">
      <c r="C125" t="s">
        <v>577</v>
      </c>
      <c r="D125">
        <v>2011</v>
      </c>
      <c r="E125" s="56">
        <v>3.0316073981770516E-4</v>
      </c>
      <c r="F125" s="56">
        <v>7.9700013149016245E-5</v>
      </c>
      <c r="G125" s="56">
        <v>9.4613165368977718E-5</v>
      </c>
      <c r="H125" s="56">
        <v>4.2869987126330409E-5</v>
      </c>
      <c r="I125" s="56">
        <v>7.5122118485021494E-5</v>
      </c>
      <c r="J125" s="56">
        <v>5.198468750345916E-5</v>
      </c>
      <c r="K125" s="56">
        <v>1.0410364306475274E-4</v>
      </c>
      <c r="L125" s="56">
        <v>1.2326959368529726E-3</v>
      </c>
      <c r="M125" s="56">
        <v>2.3807582837853355E-4</v>
      </c>
      <c r="P125"/>
    </row>
    <row r="126" spans="3:16" x14ac:dyDescent="0.2">
      <c r="C126" t="s">
        <v>578</v>
      </c>
      <c r="D126">
        <v>2011</v>
      </c>
      <c r="E126" s="56">
        <v>3.2736968167286907E-4</v>
      </c>
      <c r="F126" s="56">
        <v>5.6808750274528285E-5</v>
      </c>
      <c r="G126" s="56">
        <v>4.8186800823574523E-5</v>
      </c>
      <c r="H126" s="56">
        <v>8.1263214489156563E-5</v>
      </c>
      <c r="I126" s="56">
        <v>6.0454197131450982E-5</v>
      </c>
      <c r="J126" s="56">
        <v>7.3129608409409696E-5</v>
      </c>
      <c r="K126" s="56">
        <v>7.9409738601058947E-5</v>
      </c>
      <c r="L126" s="56">
        <v>1.4150156568185192E-3</v>
      </c>
      <c r="M126" s="56">
        <v>2.7504976158514665E-4</v>
      </c>
      <c r="P126"/>
    </row>
    <row r="127" spans="3:16" x14ac:dyDescent="0.2">
      <c r="C127" t="s">
        <v>579</v>
      </c>
      <c r="D127">
        <v>2011</v>
      </c>
      <c r="E127" s="56">
        <v>2.2548568725869663E-4</v>
      </c>
      <c r="F127" s="56">
        <v>5.0573008413982373E-5</v>
      </c>
      <c r="G127" s="56">
        <v>3.7522387254475934E-5</v>
      </c>
      <c r="H127" s="56">
        <v>4.0052361287044893E-5</v>
      </c>
      <c r="I127" s="56">
        <v>3.7419035383117587E-5</v>
      </c>
      <c r="J127" s="56">
        <v>3.0635931903247096E-5</v>
      </c>
      <c r="K127" s="56">
        <v>1.1810671617079115E-4</v>
      </c>
      <c r="L127" s="56">
        <v>1.1053359305427518E-3</v>
      </c>
      <c r="M127" s="56">
        <v>2.1050626096344506E-4</v>
      </c>
      <c r="P127"/>
    </row>
    <row r="128" spans="3:16" x14ac:dyDescent="0.2">
      <c r="C128" t="s">
        <v>580</v>
      </c>
      <c r="D128">
        <v>2011</v>
      </c>
      <c r="E128" s="56">
        <v>3.3906911293493484E-4</v>
      </c>
      <c r="F128" s="56">
        <v>9.748821567987969E-5</v>
      </c>
      <c r="G128" s="56">
        <v>8.970688825319868E-5</v>
      </c>
      <c r="H128" s="56">
        <v>7.9439450405753245E-5</v>
      </c>
      <c r="I128" s="56">
        <v>8.9067611562393913E-5</v>
      </c>
      <c r="J128" s="56">
        <v>9.2179793732729052E-5</v>
      </c>
      <c r="K128" s="56">
        <v>1.0512261956441246E-4</v>
      </c>
      <c r="L128" s="56">
        <v>9.4432715895830931E-4</v>
      </c>
      <c r="M128" s="56">
        <v>2.267358161400257E-4</v>
      </c>
      <c r="P128"/>
    </row>
    <row r="129" spans="3:16" x14ac:dyDescent="0.2">
      <c r="C129" t="s">
        <v>581</v>
      </c>
      <c r="D129">
        <v>2011</v>
      </c>
      <c r="E129" s="56">
        <v>6.0052653858941199E-4</v>
      </c>
      <c r="F129" s="56">
        <v>1.6478081121686051E-4</v>
      </c>
      <c r="G129" s="56">
        <v>1.17072579718705E-4</v>
      </c>
      <c r="H129" s="56">
        <v>1.4031318464064531E-4</v>
      </c>
      <c r="I129" s="56">
        <v>1.6459945605347821E-4</v>
      </c>
      <c r="J129" s="56">
        <v>1.3906537458108494E-4</v>
      </c>
      <c r="K129" s="56">
        <v>2.0494537218940356E-4</v>
      </c>
      <c r="L129" s="56">
        <v>1.400564700194384E-3</v>
      </c>
      <c r="M129" s="56">
        <v>3.6474287806834496E-4</v>
      </c>
      <c r="P129"/>
    </row>
    <row r="130" spans="3:16" x14ac:dyDescent="0.2">
      <c r="C130" t="s">
        <v>582</v>
      </c>
      <c r="D130">
        <v>2011</v>
      </c>
      <c r="E130" s="56">
        <v>2.9391179799390836E-4</v>
      </c>
      <c r="F130" s="56">
        <v>6.4631047374428462E-5</v>
      </c>
      <c r="G130" s="56">
        <v>7.9791343721176883E-5</v>
      </c>
      <c r="H130" s="56">
        <v>6.5665661555441398E-5</v>
      </c>
      <c r="I130" s="56">
        <v>4.0558144858124519E-5</v>
      </c>
      <c r="J130" s="56">
        <v>5.2926493789480538E-5</v>
      </c>
      <c r="K130" s="56">
        <v>1.0308561609435081E-4</v>
      </c>
      <c r="L130" s="56">
        <v>1.2829357879460082E-3</v>
      </c>
      <c r="M130" s="56">
        <v>2.589193274148792E-4</v>
      </c>
      <c r="P130"/>
    </row>
    <row r="131" spans="3:16" x14ac:dyDescent="0.2">
      <c r="C131" t="s">
        <v>583</v>
      </c>
      <c r="D131">
        <v>2011</v>
      </c>
      <c r="E131" s="56">
        <v>2.0572341699643601E-3</v>
      </c>
      <c r="F131" s="56">
        <v>5.0279495778163057E-4</v>
      </c>
      <c r="G131" s="56">
        <v>3.0528313840835346E-4</v>
      </c>
      <c r="H131" s="56">
        <v>3.337227995499801E-4</v>
      </c>
      <c r="I131" s="56">
        <v>4.6184424363846741E-4</v>
      </c>
      <c r="J131" s="56">
        <v>4.5639289929094506E-4</v>
      </c>
      <c r="K131" s="56">
        <v>4.290239978148377E-4</v>
      </c>
      <c r="L131" s="56">
        <v>1.2420560993711713E-3</v>
      </c>
      <c r="M131" s="56">
        <v>6.9681872944547558E-4</v>
      </c>
      <c r="P131"/>
    </row>
    <row r="132" spans="3:16" x14ac:dyDescent="0.2">
      <c r="C132" t="s">
        <v>584</v>
      </c>
      <c r="D132">
        <v>2011</v>
      </c>
      <c r="E132" s="56">
        <v>8.3186282249311913E-4</v>
      </c>
      <c r="F132" s="56">
        <v>2.4387481184375001E-4</v>
      </c>
      <c r="G132" s="56">
        <v>2.1587905936984355E-4</v>
      </c>
      <c r="H132" s="56">
        <v>1.7667881372294169E-4</v>
      </c>
      <c r="I132" s="56">
        <v>2.2954150191382749E-4</v>
      </c>
      <c r="J132" s="56">
        <v>1.4117219451805296E-4</v>
      </c>
      <c r="K132" s="56">
        <v>2.0091884911292298E-4</v>
      </c>
      <c r="L132" s="56">
        <v>1.2015337296110132E-3</v>
      </c>
      <c r="M132" s="56">
        <v>4.1008050346152806E-4</v>
      </c>
      <c r="P132"/>
    </row>
    <row r="133" spans="3:16" x14ac:dyDescent="0.2">
      <c r="C133" t="s">
        <v>585</v>
      </c>
      <c r="D133">
        <v>2011</v>
      </c>
      <c r="E133" s="56">
        <v>6.3461319001313664E-4</v>
      </c>
      <c r="F133" s="56">
        <v>1.6286293698413663E-4</v>
      </c>
      <c r="G133" s="56">
        <v>1.1757873635584498E-4</v>
      </c>
      <c r="H133" s="56">
        <v>1.7385960528596721E-4</v>
      </c>
      <c r="I133" s="56">
        <v>1.3490382590804472E-4</v>
      </c>
      <c r="J133" s="56">
        <v>7.0496375773187276E-5</v>
      </c>
      <c r="K133" s="56">
        <v>1.664125432925902E-4</v>
      </c>
      <c r="L133" s="56">
        <v>9.7011415136015531E-4</v>
      </c>
      <c r="M133" s="56">
        <v>2.9355230910945676E-4</v>
      </c>
      <c r="P133"/>
    </row>
    <row r="134" spans="3:16" x14ac:dyDescent="0.2">
      <c r="C134" t="s">
        <v>586</v>
      </c>
      <c r="D134">
        <v>2011</v>
      </c>
      <c r="E134" s="56">
        <v>1.2819029639209709E-3</v>
      </c>
      <c r="F134" s="56">
        <v>2.9534498289151347E-4</v>
      </c>
      <c r="G134" s="56">
        <v>4.3662622573593577E-4</v>
      </c>
      <c r="H134" s="56">
        <v>3.7332879901575598E-4</v>
      </c>
      <c r="I134" s="56">
        <v>4.8713670730189375E-4</v>
      </c>
      <c r="J134" s="56">
        <v>3.4328345603412653E-4</v>
      </c>
      <c r="K134" s="56">
        <v>3.0100659307641094E-4</v>
      </c>
      <c r="L134" s="56">
        <v>1.5235466841138458E-3</v>
      </c>
      <c r="M134" s="56">
        <v>6.1961520143865407E-4</v>
      </c>
      <c r="P134"/>
    </row>
    <row r="135" spans="3:16" x14ac:dyDescent="0.2">
      <c r="C135" t="s">
        <v>587</v>
      </c>
      <c r="D135">
        <v>2011</v>
      </c>
      <c r="E135" s="56">
        <v>2.1347538211003014E-4</v>
      </c>
      <c r="F135" s="56">
        <v>5.8241417944518133E-5</v>
      </c>
      <c r="G135" s="56">
        <v>4.2425319545252971E-5</v>
      </c>
      <c r="H135" s="56">
        <v>4.9845930669121028E-5</v>
      </c>
      <c r="I135" s="56">
        <v>3.5553186213974887E-5</v>
      </c>
      <c r="J135" s="56">
        <v>3.6726770719861467E-5</v>
      </c>
      <c r="K135" s="56">
        <v>7.8346423825971685E-5</v>
      </c>
      <c r="L135" s="56">
        <v>8.7209251919906545E-4</v>
      </c>
      <c r="M135" s="56">
        <v>1.7445319718900718E-4</v>
      </c>
      <c r="P135"/>
    </row>
    <row r="136" spans="3:16" x14ac:dyDescent="0.2">
      <c r="C136" t="s">
        <v>588</v>
      </c>
      <c r="D136">
        <v>2011</v>
      </c>
      <c r="E136" s="56">
        <v>6.589062141424026E-4</v>
      </c>
      <c r="F136" s="56">
        <v>2.1557414009837852E-4</v>
      </c>
      <c r="G136" s="56">
        <v>2.318377477916451E-4</v>
      </c>
      <c r="H136" s="56">
        <v>2.3240710824422656E-4</v>
      </c>
      <c r="I136" s="56">
        <v>2.1423618184105176E-4</v>
      </c>
      <c r="J136" s="56">
        <v>1.4750469209791553E-4</v>
      </c>
      <c r="K136" s="56">
        <v>1.43331942494766E-4</v>
      </c>
      <c r="L136" s="56">
        <v>1.1647691313426565E-3</v>
      </c>
      <c r="M136" s="56">
        <v>3.8312761841287389E-4</v>
      </c>
      <c r="P136"/>
    </row>
    <row r="137" spans="3:16" x14ac:dyDescent="0.2">
      <c r="C137" t="s">
        <v>589</v>
      </c>
      <c r="D137">
        <v>2011</v>
      </c>
      <c r="E137" s="56">
        <v>1.0918817249694113E-4</v>
      </c>
      <c r="F137" s="56">
        <v>6.2316521266432882E-5</v>
      </c>
      <c r="G137" s="56">
        <v>1.9353589737602027E-5</v>
      </c>
      <c r="H137" s="56">
        <v>1.7534351917635006E-5</v>
      </c>
      <c r="I137" s="56">
        <v>2.3300551860830675E-5</v>
      </c>
      <c r="J137" s="56">
        <v>2.2223891734275286E-5</v>
      </c>
      <c r="K137" s="56">
        <v>1.4836535423467371E-4</v>
      </c>
      <c r="L137" s="56">
        <v>1.6650557181536682E-3</v>
      </c>
      <c r="M137" s="56">
        <v>2.6998799596636164E-4</v>
      </c>
      <c r="P137"/>
    </row>
    <row r="138" spans="3:16" x14ac:dyDescent="0.2">
      <c r="C138" t="s">
        <v>590</v>
      </c>
      <c r="D138">
        <v>2011</v>
      </c>
      <c r="E138" s="56">
        <v>1.9221601787862243E-4</v>
      </c>
      <c r="F138" s="56">
        <v>5.1753853468407381E-5</v>
      </c>
      <c r="G138" s="56">
        <v>3.7881647831920404E-5</v>
      </c>
      <c r="H138" s="56">
        <v>5.1753877927314842E-5</v>
      </c>
      <c r="I138" s="56">
        <v>3.8721473052785831E-5</v>
      </c>
      <c r="J138" s="56">
        <v>4.068804242260683E-5</v>
      </c>
      <c r="K138" s="56">
        <v>9.8482576956738512E-5</v>
      </c>
      <c r="L138" s="56">
        <v>1.1419198936550388E-3</v>
      </c>
      <c r="M138" s="56">
        <v>2.0566450492576192E-4</v>
      </c>
      <c r="P138"/>
    </row>
    <row r="139" spans="3:16" x14ac:dyDescent="0.2">
      <c r="C139" t="s">
        <v>591</v>
      </c>
      <c r="D139">
        <v>2011</v>
      </c>
      <c r="E139" s="56">
        <v>2.6348750398643549E-3</v>
      </c>
      <c r="F139" s="56">
        <v>7.2371763234786257E-4</v>
      </c>
      <c r="G139" s="56">
        <v>5.0126174077991671E-4</v>
      </c>
      <c r="H139" s="56">
        <v>3.6071129754532708E-4</v>
      </c>
      <c r="I139" s="56">
        <v>5.46316273976972E-4</v>
      </c>
      <c r="J139" s="56">
        <v>5.0984965808207293E-4</v>
      </c>
      <c r="K139" s="56">
        <v>8.5965514907644668E-4</v>
      </c>
      <c r="L139" s="56">
        <v>1.6334360195361911E-3</v>
      </c>
      <c r="M139" s="56">
        <v>9.4028431389010575E-4</v>
      </c>
      <c r="P139"/>
    </row>
    <row r="140" spans="3:16" x14ac:dyDescent="0.2">
      <c r="C140" t="s">
        <v>592</v>
      </c>
      <c r="D140">
        <v>2011</v>
      </c>
      <c r="E140" s="56">
        <v>1.5646843521812046E-4</v>
      </c>
      <c r="F140" s="56">
        <v>6.7988498437205816E-5</v>
      </c>
      <c r="G140" s="56">
        <v>2.8657853944800313E-5</v>
      </c>
      <c r="H140" s="56">
        <v>3.2005961382002459E-5</v>
      </c>
      <c r="I140" s="56">
        <v>3.7982303411802047E-5</v>
      </c>
      <c r="J140" s="56">
        <v>3.6521337205179434E-5</v>
      </c>
      <c r="K140" s="56">
        <v>1.3374601316545114E-4</v>
      </c>
      <c r="L140" s="56">
        <v>1.190889212357702E-3</v>
      </c>
      <c r="M140" s="56">
        <v>2.2435065017483683E-4</v>
      </c>
      <c r="P140"/>
    </row>
    <row r="141" spans="3:16" x14ac:dyDescent="0.2">
      <c r="C141" t="s">
        <v>593</v>
      </c>
      <c r="D141">
        <v>2011</v>
      </c>
      <c r="E141" s="56">
        <v>5.0310364435337217E-4</v>
      </c>
      <c r="F141" s="56">
        <v>1.1696497511390531E-4</v>
      </c>
      <c r="G141" s="56">
        <v>1.2200183419525302E-4</v>
      </c>
      <c r="H141" s="56">
        <v>1.2504712157040469E-4</v>
      </c>
      <c r="I141" s="56">
        <v>1.2424932230466226E-4</v>
      </c>
      <c r="J141" s="56">
        <v>7.4910127485618239E-5</v>
      </c>
      <c r="K141" s="56">
        <v>1.7513683274238839E-4</v>
      </c>
      <c r="L141" s="56">
        <v>1.4327720297919438E-3</v>
      </c>
      <c r="M141" s="56">
        <v>3.3816491071194949E-4</v>
      </c>
      <c r="P141"/>
    </row>
    <row r="142" spans="3:16" x14ac:dyDescent="0.2">
      <c r="C142" t="s">
        <v>594</v>
      </c>
      <c r="D142">
        <v>2011</v>
      </c>
      <c r="E142" s="56">
        <v>4.2937524725036885E-4</v>
      </c>
      <c r="F142" s="56">
        <v>9.3181257736982758E-5</v>
      </c>
      <c r="G142" s="56">
        <v>1.0344152643965915E-4</v>
      </c>
      <c r="H142" s="56">
        <v>8.0051452700252945E-5</v>
      </c>
      <c r="I142" s="56">
        <v>9.0718257083106127E-5</v>
      </c>
      <c r="J142" s="56">
        <v>9.3590462246905632E-5</v>
      </c>
      <c r="K142" s="56">
        <v>1.0496632914791552E-4</v>
      </c>
      <c r="L142" s="56">
        <v>6.4749965271944777E-4</v>
      </c>
      <c r="M142" s="56">
        <v>2.0398262730157951E-4</v>
      </c>
      <c r="P142"/>
    </row>
    <row r="143" spans="3:16" x14ac:dyDescent="0.2">
      <c r="C143" t="s">
        <v>595</v>
      </c>
      <c r="D143">
        <v>2011</v>
      </c>
      <c r="E143" s="56">
        <v>9.9996160841841456E-5</v>
      </c>
      <c r="F143" s="56">
        <v>5.6171404097790401E-5</v>
      </c>
      <c r="G143" s="56">
        <v>2.9100283378388364E-5</v>
      </c>
      <c r="H143" s="56">
        <v>3.9790412781540587E-5</v>
      </c>
      <c r="I143" s="56">
        <v>3.6743286302551508E-5</v>
      </c>
      <c r="J143" s="56">
        <v>3.1983118014209348E-5</v>
      </c>
      <c r="K143" s="56">
        <v>1.1431420380736969E-4</v>
      </c>
      <c r="L143" s="56">
        <v>1.2655972404763351E-3</v>
      </c>
      <c r="M143" s="56">
        <v>2.4436864609534727E-4</v>
      </c>
      <c r="P143"/>
    </row>
    <row r="144" spans="3:16" x14ac:dyDescent="0.2">
      <c r="C144" t="s">
        <v>596</v>
      </c>
      <c r="D144">
        <v>2011</v>
      </c>
      <c r="E144" s="56">
        <v>1.8619790768721509E-3</v>
      </c>
      <c r="F144" s="56">
        <v>3.32594806565355E-4</v>
      </c>
      <c r="G144" s="56">
        <v>3.2827032310421534E-4</v>
      </c>
      <c r="H144" s="56">
        <v>3.7682599573698322E-4</v>
      </c>
      <c r="I144" s="56">
        <v>5.0655007947559682E-4</v>
      </c>
      <c r="J144" s="56">
        <v>3.9211284310535074E-4</v>
      </c>
      <c r="K144" s="56">
        <v>3.8397553188800027E-4</v>
      </c>
      <c r="L144" s="56">
        <v>1.4039593029813581E-3</v>
      </c>
      <c r="M144" s="56">
        <v>6.5941844037576411E-4</v>
      </c>
      <c r="P144"/>
    </row>
    <row r="145" spans="3:16" x14ac:dyDescent="0.2">
      <c r="C145" t="s">
        <v>597</v>
      </c>
      <c r="D145">
        <v>2011</v>
      </c>
      <c r="E145" s="56">
        <v>4.1029588210500609E-4</v>
      </c>
      <c r="F145" s="56">
        <v>1.4741217474345048E-4</v>
      </c>
      <c r="G145" s="56">
        <v>7.6564135177642972E-5</v>
      </c>
      <c r="H145" s="56">
        <v>9.8314853030824357E-5</v>
      </c>
      <c r="I145" s="56">
        <v>1.0841737044798829E-4</v>
      </c>
      <c r="J145" s="56">
        <v>9.5104360545569789E-5</v>
      </c>
      <c r="K145" s="56">
        <v>1.1099276897649104E-4</v>
      </c>
      <c r="L145" s="56">
        <v>1.0412148267147079E-3</v>
      </c>
      <c r="M145" s="56">
        <v>2.6372383554814E-4</v>
      </c>
      <c r="P145"/>
    </row>
    <row r="146" spans="3:16" x14ac:dyDescent="0.2">
      <c r="C146" t="s">
        <v>598</v>
      </c>
      <c r="D146">
        <v>2011</v>
      </c>
      <c r="E146" s="56">
        <v>2.0364214150292263E-3</v>
      </c>
      <c r="F146" s="56">
        <v>4.765901719423913E-4</v>
      </c>
      <c r="G146" s="56">
        <v>5.6509184062501761E-4</v>
      </c>
      <c r="H146" s="56">
        <v>5.0340314394577645E-4</v>
      </c>
      <c r="I146" s="56">
        <v>6.8471341542800817E-4</v>
      </c>
      <c r="J146" s="56">
        <v>5.106525298098118E-4</v>
      </c>
      <c r="K146" s="56">
        <v>5.914220216927126E-4</v>
      </c>
      <c r="L146" s="56">
        <v>1.9450317749461338E-3</v>
      </c>
      <c r="M146" s="56">
        <v>9.2183588970873385E-4</v>
      </c>
      <c r="P146"/>
    </row>
    <row r="147" spans="3:16" x14ac:dyDescent="0.2">
      <c r="C147" t="s">
        <v>599</v>
      </c>
      <c r="D147">
        <v>2011</v>
      </c>
      <c r="E147" s="56">
        <v>2.6945548704633148E-4</v>
      </c>
      <c r="F147" s="56">
        <v>8.9218449074879251E-5</v>
      </c>
      <c r="G147" s="56">
        <v>7.4131594962022464E-5</v>
      </c>
      <c r="H147" s="56">
        <v>5.6524831626412038E-5</v>
      </c>
      <c r="I147" s="56">
        <v>7.4892051737559089E-5</v>
      </c>
      <c r="J147" s="56">
        <v>3.5408213833903496E-5</v>
      </c>
      <c r="K147" s="56">
        <v>1.5364336437097506E-4</v>
      </c>
      <c r="L147" s="56">
        <v>1.4425318172175492E-3</v>
      </c>
      <c r="M147" s="56">
        <v>2.8313667225708937E-4</v>
      </c>
      <c r="P147"/>
    </row>
    <row r="148" spans="3:16" x14ac:dyDescent="0.2">
      <c r="C148" t="s">
        <v>600</v>
      </c>
      <c r="D148">
        <v>2011</v>
      </c>
      <c r="E148" s="56">
        <v>4.8222395903218154E-5</v>
      </c>
      <c r="F148" s="56">
        <v>3.3805925111486567E-5</v>
      </c>
      <c r="G148" s="56">
        <v>1.2896961494668487E-5</v>
      </c>
      <c r="H148" s="56">
        <v>1.4749528414108047E-5</v>
      </c>
      <c r="I148" s="56">
        <v>1.9554411123753832E-5</v>
      </c>
      <c r="J148" s="56">
        <v>1.6114682999234516E-5</v>
      </c>
      <c r="K148" s="56">
        <v>1.1261685304657981E-4</v>
      </c>
      <c r="L148" s="56">
        <v>9.838445903362688E-4</v>
      </c>
      <c r="M148" s="56">
        <v>1.325477439620634E-4</v>
      </c>
      <c r="P148"/>
    </row>
    <row r="149" spans="3:16" x14ac:dyDescent="0.2">
      <c r="C149" t="s">
        <v>601</v>
      </c>
      <c r="D149">
        <v>2011</v>
      </c>
      <c r="E149" s="56">
        <v>4.211186308950427E-4</v>
      </c>
      <c r="F149" s="56">
        <v>1.0966927792350811E-4</v>
      </c>
      <c r="G149" s="56">
        <v>1.1164031735314057E-4</v>
      </c>
      <c r="H149" s="56">
        <v>1.3959421990305379E-4</v>
      </c>
      <c r="I149" s="56">
        <v>1.9232255607648871E-4</v>
      </c>
      <c r="J149" s="56">
        <v>1.9978679565859362E-4</v>
      </c>
      <c r="K149" s="56">
        <v>2.4331231656103824E-4</v>
      </c>
      <c r="L149" s="56">
        <v>1.0732455734999014E-3</v>
      </c>
      <c r="M149" s="56">
        <v>2.8781534860779765E-4</v>
      </c>
      <c r="P149"/>
    </row>
    <row r="150" spans="3:16" x14ac:dyDescent="0.2">
      <c r="C150" t="s">
        <v>602</v>
      </c>
      <c r="D150">
        <v>2011</v>
      </c>
      <c r="E150" s="56">
        <v>3.0103369072859991E-3</v>
      </c>
      <c r="F150" s="56">
        <v>7.1221364217838768E-4</v>
      </c>
      <c r="G150" s="56">
        <v>5.0887450588285479E-4</v>
      </c>
      <c r="H150" s="56">
        <v>6.3070021599380063E-4</v>
      </c>
      <c r="I150" s="56">
        <v>5.8771034489953002E-4</v>
      </c>
      <c r="J150" s="56">
        <v>7.2034206419820709E-4</v>
      </c>
      <c r="K150" s="56">
        <v>7.0865071301065758E-4</v>
      </c>
      <c r="L150" s="56">
        <v>1.6819807628586498E-3</v>
      </c>
      <c r="M150" s="56">
        <v>9.9688134551779431E-4</v>
      </c>
      <c r="P150"/>
    </row>
    <row r="151" spans="3:16" x14ac:dyDescent="0.2">
      <c r="C151" t="s">
        <v>603</v>
      </c>
      <c r="D151">
        <v>2011</v>
      </c>
      <c r="E151" s="56">
        <v>1.540380507873816E-4</v>
      </c>
      <c r="F151" s="56">
        <v>5.4085387846917188E-5</v>
      </c>
      <c r="G151" s="56">
        <v>5.0116651655074126E-5</v>
      </c>
      <c r="H151" s="56">
        <v>4.4611125191879816E-5</v>
      </c>
      <c r="I151" s="56">
        <v>5.7022837491639139E-5</v>
      </c>
      <c r="J151" s="56">
        <v>5.6415002888935376E-5</v>
      </c>
      <c r="K151" s="56">
        <v>1.0263212386470178E-4</v>
      </c>
      <c r="L151" s="56">
        <v>1.3004851269662018E-3</v>
      </c>
      <c r="M151" s="56">
        <v>2.1953007665237011E-4</v>
      </c>
      <c r="P151"/>
    </row>
    <row r="152" spans="3:16" x14ac:dyDescent="0.2">
      <c r="C152" t="s">
        <v>604</v>
      </c>
      <c r="D152">
        <v>2011</v>
      </c>
      <c r="E152" s="56">
        <v>2.688632796615012E-4</v>
      </c>
      <c r="F152" s="56">
        <v>5.3571083291655317E-5</v>
      </c>
      <c r="G152" s="56">
        <v>3.3637659277124338E-5</v>
      </c>
      <c r="H152" s="56">
        <v>5.7906827822257111E-5</v>
      </c>
      <c r="I152" s="56">
        <v>5.3675238673849866E-5</v>
      </c>
      <c r="J152" s="56">
        <v>7.6663781379256187E-5</v>
      </c>
      <c r="K152" s="56">
        <v>7.9421742109683544E-5</v>
      </c>
      <c r="L152" s="56">
        <v>7.5292441059362559E-4</v>
      </c>
      <c r="M152" s="56">
        <v>1.6294267224172001E-4</v>
      </c>
      <c r="P152"/>
    </row>
    <row r="153" spans="3:16" x14ac:dyDescent="0.2">
      <c r="C153" t="s">
        <v>605</v>
      </c>
      <c r="D153">
        <v>2011</v>
      </c>
      <c r="E153" s="56">
        <v>9.6922780095079996E-4</v>
      </c>
      <c r="F153" s="56">
        <v>2.5638805158081186E-4</v>
      </c>
      <c r="G153" s="56">
        <v>2.0029879327677428E-4</v>
      </c>
      <c r="H153" s="56">
        <v>1.8605811145160951E-4</v>
      </c>
      <c r="I153" s="56">
        <v>2.7252273821854107E-4</v>
      </c>
      <c r="J153" s="56">
        <v>2.5110803283179457E-4</v>
      </c>
      <c r="K153" s="56">
        <v>2.2759377914214536E-4</v>
      </c>
      <c r="L153" s="56">
        <v>1.2484395956728037E-3</v>
      </c>
      <c r="M153" s="56">
        <v>4.6044707134653632E-4</v>
      </c>
      <c r="P153"/>
    </row>
    <row r="154" spans="3:16" x14ac:dyDescent="0.2">
      <c r="C154" t="s">
        <v>606</v>
      </c>
      <c r="D154">
        <v>2011</v>
      </c>
      <c r="E154" s="56">
        <v>3.3043502147799854E-4</v>
      </c>
      <c r="F154" s="56">
        <v>5.041917740806743E-5</v>
      </c>
      <c r="G154" s="56">
        <v>7.2948423261971906E-5</v>
      </c>
      <c r="H154" s="56">
        <v>1.0656033148402549E-4</v>
      </c>
      <c r="I154" s="56">
        <v>7.5541208800267143E-5</v>
      </c>
      <c r="J154" s="56">
        <v>5.7911215218049079E-5</v>
      </c>
      <c r="K154" s="56">
        <v>9.1032406717499772E-5</v>
      </c>
      <c r="L154" s="56">
        <v>1.1686523019177298E-3</v>
      </c>
      <c r="M154" s="56">
        <v>2.4936232124275992E-4</v>
      </c>
      <c r="P154"/>
    </row>
    <row r="155" spans="3:16" x14ac:dyDescent="0.2">
      <c r="C155" t="s">
        <v>607</v>
      </c>
      <c r="D155">
        <v>2011</v>
      </c>
      <c r="E155" s="56">
        <v>2.0604718083800369E-3</v>
      </c>
      <c r="F155" s="56">
        <v>8.8611175311907543E-4</v>
      </c>
      <c r="G155" s="56">
        <v>5.2708881698540369E-4</v>
      </c>
      <c r="H155" s="56">
        <v>6.7613012191809329E-4</v>
      </c>
      <c r="I155" s="56">
        <v>8.6877868766461574E-4</v>
      </c>
      <c r="J155" s="56">
        <v>7.9350136714526282E-4</v>
      </c>
      <c r="K155" s="56">
        <v>9.1045913604468883E-4</v>
      </c>
      <c r="L155" s="56">
        <v>2.7360486922859838E-3</v>
      </c>
      <c r="M155" s="56">
        <v>1.2399209314858889E-3</v>
      </c>
      <c r="P155"/>
    </row>
    <row r="156" spans="3:16" x14ac:dyDescent="0.2">
      <c r="C156" t="s">
        <v>557</v>
      </c>
      <c r="D156">
        <v>2012</v>
      </c>
      <c r="E156" s="56">
        <v>3.2359531566062647E-4</v>
      </c>
      <c r="F156" s="56">
        <v>6.7299316239107242E-5</v>
      </c>
      <c r="G156" s="56">
        <v>8.7511214246917038E-5</v>
      </c>
      <c r="H156" s="56">
        <v>9.2764909086322342E-5</v>
      </c>
      <c r="I156" s="56">
        <v>6.4929961714129246E-5</v>
      </c>
      <c r="J156" s="56">
        <v>7.5931621787266981E-5</v>
      </c>
      <c r="K156" s="56">
        <v>1.3116135355587034E-4</v>
      </c>
      <c r="L156" s="56">
        <v>1.1426367980273129E-3</v>
      </c>
      <c r="M156" s="56">
        <v>2.5910471008582447E-4</v>
      </c>
      <c r="P156"/>
    </row>
    <row r="157" spans="3:16" x14ac:dyDescent="0.2">
      <c r="C157" t="s">
        <v>558</v>
      </c>
      <c r="D157">
        <v>2012</v>
      </c>
      <c r="E157" s="56">
        <v>1.887232516662908E-3</v>
      </c>
      <c r="F157" s="56">
        <v>5.709960162665345E-4</v>
      </c>
      <c r="G157" s="56">
        <v>5.7825439835731854E-4</v>
      </c>
      <c r="H157" s="56">
        <v>6.2080768569847816E-4</v>
      </c>
      <c r="I157" s="56">
        <v>5.3439669330789582E-4</v>
      </c>
      <c r="J157" s="56">
        <v>4.4103604384709784E-4</v>
      </c>
      <c r="K157" s="56">
        <v>6.2122149789176062E-4</v>
      </c>
      <c r="L157" s="56">
        <v>3.5035500012350015E-3</v>
      </c>
      <c r="M157" s="56">
        <v>9.7763766642401206E-4</v>
      </c>
      <c r="P157"/>
    </row>
    <row r="158" spans="3:16" x14ac:dyDescent="0.2">
      <c r="C158" t="s">
        <v>559</v>
      </c>
      <c r="D158">
        <v>2012</v>
      </c>
      <c r="E158" s="56">
        <v>2.7420505530494402E-4</v>
      </c>
      <c r="F158" s="56">
        <v>6.8870048951342311E-5</v>
      </c>
      <c r="G158" s="56">
        <v>5.0722635519384052E-5</v>
      </c>
      <c r="H158" s="56">
        <v>7.5310241873811123E-5</v>
      </c>
      <c r="I158" s="56">
        <v>5.824204737725553E-5</v>
      </c>
      <c r="J158" s="56">
        <v>6.9625681209712037E-5</v>
      </c>
      <c r="K158" s="56">
        <v>8.2552678174466893E-5</v>
      </c>
      <c r="L158" s="56">
        <v>6.2000660637780733E-4</v>
      </c>
      <c r="M158" s="56">
        <v>1.6955288732032971E-4</v>
      </c>
      <c r="P158"/>
    </row>
    <row r="159" spans="3:16" x14ac:dyDescent="0.2">
      <c r="C159" t="s">
        <v>560</v>
      </c>
      <c r="D159">
        <v>2012</v>
      </c>
      <c r="E159" s="56">
        <v>6.0300902774336625E-4</v>
      </c>
      <c r="F159" s="56">
        <v>1.2924670992344792E-4</v>
      </c>
      <c r="G159" s="56">
        <v>1.2172245110345041E-4</v>
      </c>
      <c r="H159" s="56">
        <v>1.4916110963269735E-4</v>
      </c>
      <c r="I159" s="56">
        <v>1.4610177303970106E-4</v>
      </c>
      <c r="J159" s="56">
        <v>1.0596608384390115E-4</v>
      </c>
      <c r="K159" s="56">
        <v>1.6514995455146973E-4</v>
      </c>
      <c r="L159" s="56">
        <v>1.4555702264801315E-3</v>
      </c>
      <c r="M159" s="56">
        <v>3.783437467095694E-4</v>
      </c>
      <c r="P159"/>
    </row>
    <row r="160" spans="3:16" x14ac:dyDescent="0.2">
      <c r="C160" t="s">
        <v>561</v>
      </c>
      <c r="D160">
        <v>2012</v>
      </c>
      <c r="E160" s="56">
        <v>3.5080180454750145E-5</v>
      </c>
      <c r="F160" s="56">
        <v>3.3080672106009094E-5</v>
      </c>
      <c r="G160" s="56">
        <v>9.1302266526706366E-6</v>
      </c>
      <c r="H160" s="56">
        <v>8.4314547249531646E-6</v>
      </c>
      <c r="I160" s="56">
        <v>1.1550272843028401E-5</v>
      </c>
      <c r="J160" s="56">
        <v>8.0542771539446337E-6</v>
      </c>
      <c r="K160" s="56">
        <v>1.0189652105070954E-4</v>
      </c>
      <c r="L160" s="56">
        <v>1.1889113612000386E-3</v>
      </c>
      <c r="M160" s="56">
        <v>1.6196624826145768E-4</v>
      </c>
      <c r="P160"/>
    </row>
    <row r="161" spans="3:16" x14ac:dyDescent="0.2">
      <c r="C161" t="s">
        <v>562</v>
      </c>
      <c r="D161">
        <v>2012</v>
      </c>
      <c r="E161" s="56">
        <v>3.5510917783522137E-4</v>
      </c>
      <c r="F161" s="56">
        <v>7.5267351514262477E-5</v>
      </c>
      <c r="G161" s="56">
        <v>8.5634026804572478E-5</v>
      </c>
      <c r="H161" s="56">
        <v>9.1108743296104797E-5</v>
      </c>
      <c r="I161" s="56">
        <v>9.617582227318908E-5</v>
      </c>
      <c r="J161" s="56">
        <v>6.5574868270449062E-5</v>
      </c>
      <c r="K161" s="56">
        <v>9.0707562510094084E-5</v>
      </c>
      <c r="L161" s="56">
        <v>7.7803277169820469E-4</v>
      </c>
      <c r="M161" s="56">
        <v>1.9051534502491645E-4</v>
      </c>
      <c r="P161"/>
    </row>
    <row r="162" spans="3:16" x14ac:dyDescent="0.2">
      <c r="C162" t="s">
        <v>563</v>
      </c>
      <c r="D162">
        <v>2012</v>
      </c>
      <c r="E162" s="56">
        <v>4.7160729188558469E-4</v>
      </c>
      <c r="F162" s="56">
        <v>1.5471169858479415E-4</v>
      </c>
      <c r="G162" s="56">
        <v>9.5997932788862979E-5</v>
      </c>
      <c r="H162" s="56">
        <v>1.140454151652271E-4</v>
      </c>
      <c r="I162" s="56">
        <v>8.0393496730105833E-5</v>
      </c>
      <c r="J162" s="56">
        <v>6.8494756714957675E-5</v>
      </c>
      <c r="K162" s="56">
        <v>8.5555763428542757E-5</v>
      </c>
      <c r="L162" s="56">
        <v>1.005337806790002E-3</v>
      </c>
      <c r="M162" s="56">
        <v>2.6034281830338783E-4</v>
      </c>
      <c r="P162"/>
    </row>
    <row r="163" spans="3:16" x14ac:dyDescent="0.2">
      <c r="C163" t="s">
        <v>564</v>
      </c>
      <c r="D163">
        <v>2012</v>
      </c>
      <c r="E163" s="56">
        <v>1.6204600208205961E-3</v>
      </c>
      <c r="F163" s="56">
        <v>4.4059058489113903E-4</v>
      </c>
      <c r="G163" s="56">
        <v>3.7782596703100051E-4</v>
      </c>
      <c r="H163" s="56">
        <v>4.2864818721466771E-4</v>
      </c>
      <c r="I163" s="56">
        <v>4.0563951818897519E-4</v>
      </c>
      <c r="J163" s="56">
        <v>3.6271966387856904E-4</v>
      </c>
      <c r="K163" s="56">
        <v>4.2878778263546699E-4</v>
      </c>
      <c r="L163" s="56">
        <v>1.2697634182153607E-3</v>
      </c>
      <c r="M163" s="56">
        <v>6.6545869434560083E-4</v>
      </c>
      <c r="P163"/>
    </row>
    <row r="164" spans="3:16" x14ac:dyDescent="0.2">
      <c r="C164" t="s">
        <v>565</v>
      </c>
      <c r="D164">
        <v>2012</v>
      </c>
      <c r="E164" s="56">
        <v>3.4754137501790926E-3</v>
      </c>
      <c r="F164" s="56">
        <v>6.7184597205496984E-4</v>
      </c>
      <c r="G164" s="56">
        <v>5.733392144756527E-4</v>
      </c>
      <c r="H164" s="56">
        <v>4.1469912864455837E-4</v>
      </c>
      <c r="I164" s="56">
        <v>5.5836610618686152E-4</v>
      </c>
      <c r="J164" s="56">
        <v>4.5264461343058333E-4</v>
      </c>
      <c r="K164" s="56">
        <v>9.1026607802587901E-4</v>
      </c>
      <c r="L164" s="56">
        <v>2.1101805661413488E-3</v>
      </c>
      <c r="M164" s="56">
        <v>9.9709620492638169E-4</v>
      </c>
      <c r="P164"/>
    </row>
    <row r="165" spans="3:16" x14ac:dyDescent="0.2">
      <c r="C165" t="s">
        <v>566</v>
      </c>
      <c r="D165">
        <v>2012</v>
      </c>
      <c r="E165" s="56">
        <v>1.1908166094363509E-4</v>
      </c>
      <c r="F165" s="56">
        <v>3.5863076594303767E-5</v>
      </c>
      <c r="G165" s="56">
        <v>1.6411411389843709E-5</v>
      </c>
      <c r="H165" s="56">
        <v>2.7236973166260123E-5</v>
      </c>
      <c r="I165" s="56">
        <v>1.9134671590273357E-5</v>
      </c>
      <c r="J165" s="56">
        <v>1.5624628380304467E-5</v>
      </c>
      <c r="K165" s="56">
        <v>8.0689917434732377E-5</v>
      </c>
      <c r="L165" s="56">
        <v>6.0892193287247925E-4</v>
      </c>
      <c r="M165" s="56">
        <v>1.4080831169813534E-4</v>
      </c>
      <c r="P165"/>
    </row>
    <row r="166" spans="3:16" x14ac:dyDescent="0.2">
      <c r="C166" t="s">
        <v>567</v>
      </c>
      <c r="D166">
        <v>2012</v>
      </c>
      <c r="E166" s="56">
        <v>1.8989830153463843E-4</v>
      </c>
      <c r="F166" s="56">
        <v>5.1856912510324958E-5</v>
      </c>
      <c r="G166" s="56">
        <v>4.6901472847025054E-5</v>
      </c>
      <c r="H166" s="56">
        <v>4.5868607630435553E-5</v>
      </c>
      <c r="I166" s="56">
        <v>4.2966721250472712E-5</v>
      </c>
      <c r="J166" s="56">
        <v>4.683419786561573E-5</v>
      </c>
      <c r="K166" s="56">
        <v>1.1640746106675738E-4</v>
      </c>
      <c r="L166" s="56">
        <v>1.111048081177109E-3</v>
      </c>
      <c r="M166" s="56">
        <v>1.8365974197498969E-4</v>
      </c>
      <c r="P166"/>
    </row>
    <row r="167" spans="3:16" x14ac:dyDescent="0.2">
      <c r="C167" t="s">
        <v>568</v>
      </c>
      <c r="D167">
        <v>2012</v>
      </c>
      <c r="E167" s="56">
        <v>1.1766334934086632E-3</v>
      </c>
      <c r="F167" s="56">
        <v>4.5353646962137341E-4</v>
      </c>
      <c r="G167" s="56">
        <v>2.5213531894281965E-4</v>
      </c>
      <c r="H167" s="56">
        <v>3.5522997591291578E-4</v>
      </c>
      <c r="I167" s="56">
        <v>3.1227878419331319E-4</v>
      </c>
      <c r="J167" s="56">
        <v>2.1397925424159074E-4</v>
      </c>
      <c r="K167" s="56">
        <v>2.5197509388835384E-4</v>
      </c>
      <c r="L167" s="56">
        <v>1.851762176205115E-3</v>
      </c>
      <c r="M167" s="56">
        <v>6.0980531726754388E-4</v>
      </c>
      <c r="P167"/>
    </row>
    <row r="168" spans="3:16" x14ac:dyDescent="0.2">
      <c r="C168" t="s">
        <v>569</v>
      </c>
      <c r="D168">
        <v>2012</v>
      </c>
      <c r="E168" s="56">
        <v>7.5447073928502353E-4</v>
      </c>
      <c r="F168" s="56">
        <v>2.1487375468572513E-4</v>
      </c>
      <c r="G168" s="56">
        <v>2.5550900958387396E-4</v>
      </c>
      <c r="H168" s="56">
        <v>3.1184905620807823E-4</v>
      </c>
      <c r="I168" s="56">
        <v>2.1742571087137312E-4</v>
      </c>
      <c r="J168" s="56">
        <v>3.3607359505644432E-4</v>
      </c>
      <c r="K168" s="56">
        <v>2.4935686755137379E-4</v>
      </c>
      <c r="L168" s="56">
        <v>8.8341764700977893E-4</v>
      </c>
      <c r="M168" s="56">
        <v>4.1200020567466825E-4</v>
      </c>
      <c r="P168"/>
    </row>
    <row r="169" spans="3:16" x14ac:dyDescent="0.2">
      <c r="C169" t="s">
        <v>570</v>
      </c>
      <c r="D169">
        <v>2012</v>
      </c>
      <c r="E169" s="56">
        <v>1.6089190536613935E-4</v>
      </c>
      <c r="F169" s="56">
        <v>4.0252874014951789E-5</v>
      </c>
      <c r="G169" s="56">
        <v>3.7543285727401052E-5</v>
      </c>
      <c r="H169" s="56">
        <v>3.9161024384110169E-5</v>
      </c>
      <c r="I169" s="56">
        <v>3.7317002688385107E-5</v>
      </c>
      <c r="J169" s="56">
        <v>3.9801566618013889E-5</v>
      </c>
      <c r="K169" s="56">
        <v>1.2665678612285705E-4</v>
      </c>
      <c r="L169" s="56">
        <v>1.2381173366597107E-3</v>
      </c>
      <c r="M169" s="56">
        <v>2.1237460169915435E-4</v>
      </c>
      <c r="P169"/>
    </row>
    <row r="170" spans="3:16" x14ac:dyDescent="0.2">
      <c r="C170" t="s">
        <v>571</v>
      </c>
      <c r="D170">
        <v>2012</v>
      </c>
      <c r="E170" s="56">
        <v>2.2264458599310618E-4</v>
      </c>
      <c r="F170" s="56">
        <v>6.3262314699584119E-5</v>
      </c>
      <c r="G170" s="56">
        <v>6.3730378192220435E-5</v>
      </c>
      <c r="H170" s="56">
        <v>7.0523812443351421E-5</v>
      </c>
      <c r="I170" s="56">
        <v>7.0763048680105994E-5</v>
      </c>
      <c r="J170" s="56">
        <v>5.8208788503484866E-5</v>
      </c>
      <c r="K170" s="56">
        <v>8.1699699057796843E-5</v>
      </c>
      <c r="L170" s="56">
        <v>9.8729414941791022E-4</v>
      </c>
      <c r="M170" s="56">
        <v>2.0721846490818238E-4</v>
      </c>
      <c r="P170"/>
    </row>
    <row r="171" spans="3:16" x14ac:dyDescent="0.2">
      <c r="C171" t="s">
        <v>572</v>
      </c>
      <c r="D171">
        <v>2012</v>
      </c>
      <c r="E171" s="56">
        <v>5.9970201944019948E-4</v>
      </c>
      <c r="F171" s="56">
        <v>1.1797359404225556E-4</v>
      </c>
      <c r="G171" s="56">
        <v>1.5129751162070096E-4</v>
      </c>
      <c r="H171" s="56">
        <v>1.5279736387554271E-4</v>
      </c>
      <c r="I171" s="56">
        <v>1.7671607160890904E-4</v>
      </c>
      <c r="J171" s="56">
        <v>1.3972328324754894E-4</v>
      </c>
      <c r="K171" s="56">
        <v>1.4053552704918837E-4</v>
      </c>
      <c r="L171" s="56">
        <v>1.3487952476548247E-3</v>
      </c>
      <c r="M171" s="56">
        <v>3.7148959221249743E-4</v>
      </c>
      <c r="P171"/>
    </row>
    <row r="172" spans="3:16" x14ac:dyDescent="0.2">
      <c r="C172" t="s">
        <v>573</v>
      </c>
      <c r="D172">
        <v>2012</v>
      </c>
      <c r="E172" s="56">
        <v>5.730913348932007E-4</v>
      </c>
      <c r="F172" s="56">
        <v>1.4809350901962489E-4</v>
      </c>
      <c r="G172" s="56">
        <v>1.092901576935266E-4</v>
      </c>
      <c r="H172" s="56">
        <v>1.9766914876025843E-4</v>
      </c>
      <c r="I172" s="56">
        <v>2.1084975993773794E-4</v>
      </c>
      <c r="J172" s="56">
        <v>8.1531538769980482E-5</v>
      </c>
      <c r="K172" s="56">
        <v>1.5175885540175921E-4</v>
      </c>
      <c r="L172" s="56">
        <v>1.5678113771898129E-3</v>
      </c>
      <c r="M172" s="56">
        <v>3.849558810367714E-4</v>
      </c>
      <c r="P172"/>
    </row>
    <row r="173" spans="3:16" x14ac:dyDescent="0.2">
      <c r="C173" t="s">
        <v>574</v>
      </c>
      <c r="D173">
        <v>2012</v>
      </c>
      <c r="E173" s="56">
        <v>4.2756585003395395E-4</v>
      </c>
      <c r="F173" s="56">
        <v>1.0749307791948034E-4</v>
      </c>
      <c r="G173" s="56">
        <v>5.6064381476404024E-5</v>
      </c>
      <c r="H173" s="56">
        <v>9.9070428408015319E-5</v>
      </c>
      <c r="I173" s="56">
        <v>1.2519676683999802E-4</v>
      </c>
      <c r="J173" s="56">
        <v>9.4616601044806472E-5</v>
      </c>
      <c r="K173" s="56">
        <v>1.1945997455691363E-4</v>
      </c>
      <c r="L173" s="56">
        <v>1.2730278497364929E-3</v>
      </c>
      <c r="M173" s="56">
        <v>2.9528931191145046E-4</v>
      </c>
      <c r="P173"/>
    </row>
    <row r="174" spans="3:16" x14ac:dyDescent="0.2">
      <c r="C174" t="s">
        <v>575</v>
      </c>
      <c r="D174">
        <v>2012</v>
      </c>
      <c r="E174" s="56">
        <v>4.1423388624134704E-4</v>
      </c>
      <c r="F174" s="56">
        <v>4.1941603453973583E-5</v>
      </c>
      <c r="G174" s="56">
        <v>7.9314806293484297E-5</v>
      </c>
      <c r="H174" s="56">
        <v>8.8190463312925319E-5</v>
      </c>
      <c r="I174" s="56">
        <v>5.2247826437721971E-5</v>
      </c>
      <c r="J174" s="56">
        <v>5.4079833196925959E-5</v>
      </c>
      <c r="K174" s="56">
        <v>1.0578538297661074E-4</v>
      </c>
      <c r="L174" s="56">
        <v>1.1659612169466656E-3</v>
      </c>
      <c r="M174" s="56">
        <v>2.4213903158067538E-4</v>
      </c>
      <c r="P174"/>
    </row>
    <row r="175" spans="3:16" x14ac:dyDescent="0.2">
      <c r="C175" t="s">
        <v>576</v>
      </c>
      <c r="D175">
        <v>2012</v>
      </c>
      <c r="E175" s="56">
        <v>1.8677193230814564E-3</v>
      </c>
      <c r="F175" s="56">
        <v>3.7561131235310885E-4</v>
      </c>
      <c r="G175" s="56">
        <v>3.0011001072641192E-4</v>
      </c>
      <c r="H175" s="56">
        <v>2.9935852827995803E-4</v>
      </c>
      <c r="I175" s="56">
        <v>2.7769762787436614E-4</v>
      </c>
      <c r="J175" s="56">
        <v>1.5891032757985249E-4</v>
      </c>
      <c r="K175" s="56">
        <v>2.9073048762596598E-4</v>
      </c>
      <c r="L175" s="56">
        <v>8.9640400096765841E-4</v>
      </c>
      <c r="M175" s="56">
        <v>5.0851902791289154E-4</v>
      </c>
      <c r="P175"/>
    </row>
    <row r="176" spans="3:16" x14ac:dyDescent="0.2">
      <c r="C176" t="s">
        <v>577</v>
      </c>
      <c r="D176">
        <v>2012</v>
      </c>
      <c r="E176" s="56">
        <v>2.5962813374949377E-4</v>
      </c>
      <c r="F176" s="56">
        <v>7.3968906825724165E-5</v>
      </c>
      <c r="G176" s="56">
        <v>6.3700743877552252E-5</v>
      </c>
      <c r="H176" s="56">
        <v>9.0097947868682336E-5</v>
      </c>
      <c r="I176" s="56">
        <v>6.6328512313830132E-5</v>
      </c>
      <c r="J176" s="56">
        <v>6.4871960902143386E-5</v>
      </c>
      <c r="K176" s="56">
        <v>8.7386737172501935E-5</v>
      </c>
      <c r="L176" s="56">
        <v>1.1001090142417475E-3</v>
      </c>
      <c r="M176" s="56">
        <v>2.2297137531509831E-4</v>
      </c>
      <c r="P176"/>
    </row>
    <row r="177" spans="3:16" x14ac:dyDescent="0.2">
      <c r="C177" t="s">
        <v>578</v>
      </c>
      <c r="D177">
        <v>2012</v>
      </c>
      <c r="E177" s="56">
        <v>2.6980999930792366E-4</v>
      </c>
      <c r="F177" s="56">
        <v>6.470813324811975E-5</v>
      </c>
      <c r="G177" s="56">
        <v>7.3770744847975473E-5</v>
      </c>
      <c r="H177" s="56">
        <v>6.6917193289813879E-5</v>
      </c>
      <c r="I177" s="56">
        <v>4.0570948877916588E-5</v>
      </c>
      <c r="J177" s="56">
        <v>4.4826090770723993E-5</v>
      </c>
      <c r="K177" s="56">
        <v>8.4537481069695914E-5</v>
      </c>
      <c r="L177" s="56">
        <v>1.3392571720151874E-3</v>
      </c>
      <c r="M177" s="56">
        <v>2.6084907520063376E-4</v>
      </c>
      <c r="P177"/>
    </row>
    <row r="178" spans="3:16" x14ac:dyDescent="0.2">
      <c r="C178" t="s">
        <v>579</v>
      </c>
      <c r="D178">
        <v>2012</v>
      </c>
      <c r="E178" s="56">
        <v>2.1406615122153812E-4</v>
      </c>
      <c r="F178" s="56">
        <v>6.2447418310088168E-5</v>
      </c>
      <c r="G178" s="56">
        <v>4.6399334114447312E-5</v>
      </c>
      <c r="H178" s="56">
        <v>4.8146716098590564E-5</v>
      </c>
      <c r="I178" s="56">
        <v>4.2623363787532055E-5</v>
      </c>
      <c r="J178" s="56">
        <v>3.7215839371955115E-5</v>
      </c>
      <c r="K178" s="56">
        <v>8.0849644777464559E-5</v>
      </c>
      <c r="L178" s="56">
        <v>9.9007439663753821E-4</v>
      </c>
      <c r="M178" s="56">
        <v>1.962478916646188E-4</v>
      </c>
      <c r="P178"/>
    </row>
    <row r="179" spans="3:16" x14ac:dyDescent="0.2">
      <c r="C179" t="s">
        <v>580</v>
      </c>
      <c r="D179">
        <v>2012</v>
      </c>
      <c r="E179" s="56">
        <v>3.574846827197427E-4</v>
      </c>
      <c r="F179" s="56">
        <v>9.5178077953341348E-5</v>
      </c>
      <c r="G179" s="56">
        <v>9.3452231985073064E-5</v>
      </c>
      <c r="H179" s="56">
        <v>7.4194997695568849E-5</v>
      </c>
      <c r="I179" s="56">
        <v>9.1617435833926946E-5</v>
      </c>
      <c r="J179" s="56">
        <v>8.3073652896270247E-5</v>
      </c>
      <c r="K179" s="56">
        <v>9.7732563084355854E-5</v>
      </c>
      <c r="L179" s="56">
        <v>9.1308147437369814E-4</v>
      </c>
      <c r="M179" s="56">
        <v>2.1779794749280979E-4</v>
      </c>
      <c r="P179"/>
    </row>
    <row r="180" spans="3:16" x14ac:dyDescent="0.2">
      <c r="C180" t="s">
        <v>581</v>
      </c>
      <c r="D180">
        <v>2012</v>
      </c>
      <c r="E180" s="56">
        <v>4.7087856625256343E-4</v>
      </c>
      <c r="F180" s="56">
        <v>1.4100118165912104E-4</v>
      </c>
      <c r="G180" s="56">
        <v>1.8183204689746206E-4</v>
      </c>
      <c r="H180" s="56">
        <v>1.6367187861824947E-4</v>
      </c>
      <c r="I180" s="56">
        <v>1.6678136890416209E-4</v>
      </c>
      <c r="J180" s="56">
        <v>1.1853656906110464E-4</v>
      </c>
      <c r="K180" s="56">
        <v>1.4594218739226786E-4</v>
      </c>
      <c r="L180" s="56">
        <v>1.2479561132165066E-3</v>
      </c>
      <c r="M180" s="56">
        <v>3.3681881622713423E-4</v>
      </c>
      <c r="P180"/>
    </row>
    <row r="181" spans="3:16" x14ac:dyDescent="0.2">
      <c r="C181" t="s">
        <v>582</v>
      </c>
      <c r="D181">
        <v>2012</v>
      </c>
      <c r="E181" s="56">
        <v>3.292734655671122E-4</v>
      </c>
      <c r="F181" s="56">
        <v>7.7629283776307342E-5</v>
      </c>
      <c r="G181" s="56">
        <v>8.0428122807749779E-5</v>
      </c>
      <c r="H181" s="56">
        <v>6.7664588080396698E-5</v>
      </c>
      <c r="I181" s="56">
        <v>7.2851551125536129E-5</v>
      </c>
      <c r="J181" s="56">
        <v>9.2266779034039562E-5</v>
      </c>
      <c r="K181" s="56">
        <v>1.4602814274982813E-4</v>
      </c>
      <c r="L181" s="56">
        <v>1.2883485550907571E-3</v>
      </c>
      <c r="M181" s="56">
        <v>2.8114338572508748E-4</v>
      </c>
      <c r="P181"/>
    </row>
    <row r="182" spans="3:16" x14ac:dyDescent="0.2">
      <c r="C182" t="s">
        <v>583</v>
      </c>
      <c r="D182">
        <v>2012</v>
      </c>
      <c r="E182" s="56">
        <v>1.3727050178292714E-3</v>
      </c>
      <c r="F182" s="56">
        <v>4.4363053817051269E-4</v>
      </c>
      <c r="G182" s="56">
        <v>3.6683425356629878E-4</v>
      </c>
      <c r="H182" s="56">
        <v>4.5733846532760528E-4</v>
      </c>
      <c r="I182" s="56">
        <v>5.7359120100566158E-4</v>
      </c>
      <c r="J182" s="56">
        <v>4.9795019899005288E-4</v>
      </c>
      <c r="K182" s="56">
        <v>3.7912414044723414E-4</v>
      </c>
      <c r="L182" s="56">
        <v>1.2690460472920657E-3</v>
      </c>
      <c r="M182" s="56">
        <v>6.7445822342465439E-4</v>
      </c>
      <c r="P182"/>
    </row>
    <row r="183" spans="3:16" x14ac:dyDescent="0.2">
      <c r="C183" t="s">
        <v>584</v>
      </c>
      <c r="D183">
        <v>2012</v>
      </c>
      <c r="E183" s="56">
        <v>9.5574865744679099E-4</v>
      </c>
      <c r="F183" s="56">
        <v>1.7962024508164591E-4</v>
      </c>
      <c r="G183" s="56">
        <v>2.1528223078014672E-4</v>
      </c>
      <c r="H183" s="56">
        <v>2.7150557638192467E-4</v>
      </c>
      <c r="I183" s="56">
        <v>3.1968942906774613E-4</v>
      </c>
      <c r="J183" s="56">
        <v>2.1919529537428074E-4</v>
      </c>
      <c r="K183" s="56">
        <v>2.6760272281428242E-4</v>
      </c>
      <c r="L183" s="56">
        <v>1.2548964963808638E-3</v>
      </c>
      <c r="M183" s="56">
        <v>4.6103221946541378E-4</v>
      </c>
      <c r="P183"/>
    </row>
    <row r="184" spans="3:16" x14ac:dyDescent="0.2">
      <c r="C184" t="s">
        <v>585</v>
      </c>
      <c r="D184">
        <v>2012</v>
      </c>
      <c r="E184" s="56">
        <v>6.5101094567488339E-4</v>
      </c>
      <c r="F184" s="56">
        <v>1.249207676151316E-4</v>
      </c>
      <c r="G184" s="56">
        <v>1.5746741113509431E-4</v>
      </c>
      <c r="H184" s="56">
        <v>1.5671620991061241E-4</v>
      </c>
      <c r="I184" s="56">
        <v>1.2899560157379162E-4</v>
      </c>
      <c r="J184" s="56">
        <v>1.1646704688823819E-4</v>
      </c>
      <c r="K184" s="56">
        <v>1.5018646752375654E-4</v>
      </c>
      <c r="L184" s="56">
        <v>1.1488383392462818E-3</v>
      </c>
      <c r="M184" s="56">
        <v>3.2403630105632086E-4</v>
      </c>
      <c r="P184"/>
    </row>
    <row r="185" spans="3:16" x14ac:dyDescent="0.2">
      <c r="C185" t="s">
        <v>586</v>
      </c>
      <c r="D185">
        <v>2012</v>
      </c>
      <c r="E185" s="56">
        <v>1.3259383063677598E-3</v>
      </c>
      <c r="F185" s="56">
        <v>4.1442035884176412E-4</v>
      </c>
      <c r="G185" s="56">
        <v>2.6847686446764913E-4</v>
      </c>
      <c r="H185" s="56">
        <v>3.5693243615619869E-4</v>
      </c>
      <c r="I185" s="56">
        <v>3.5689773690921963E-4</v>
      </c>
      <c r="J185" s="56">
        <v>2.4638947802604108E-4</v>
      </c>
      <c r="K185" s="56">
        <v>3.5708144590914357E-4</v>
      </c>
      <c r="L185" s="56">
        <v>1.3137747599966739E-3</v>
      </c>
      <c r="M185" s="56">
        <v>5.6168091362713798E-4</v>
      </c>
      <c r="P185"/>
    </row>
    <row r="186" spans="3:16" x14ac:dyDescent="0.2">
      <c r="C186" t="s">
        <v>587</v>
      </c>
      <c r="D186">
        <v>2012</v>
      </c>
      <c r="E186" s="56">
        <v>1.9504765641185039E-4</v>
      </c>
      <c r="F186" s="56">
        <v>5.4828254266217135E-5</v>
      </c>
      <c r="G186" s="56">
        <v>4.2194069905120242E-5</v>
      </c>
      <c r="H186" s="56">
        <v>3.5033707690837729E-5</v>
      </c>
      <c r="I186" s="56">
        <v>3.8636209576307325E-5</v>
      </c>
      <c r="J186" s="56">
        <v>5.1223134020513729E-5</v>
      </c>
      <c r="K186" s="56">
        <v>6.6637306523268931E-5</v>
      </c>
      <c r="L186" s="56">
        <v>8.1691628316946194E-4</v>
      </c>
      <c r="M186" s="56">
        <v>1.6966329341469894E-4</v>
      </c>
      <c r="P186"/>
    </row>
    <row r="187" spans="3:16" x14ac:dyDescent="0.2">
      <c r="C187" t="s">
        <v>588</v>
      </c>
      <c r="D187">
        <v>2012</v>
      </c>
      <c r="E187" s="56">
        <v>9.8068715725783311E-4</v>
      </c>
      <c r="F187" s="56">
        <v>1.9102195306820559E-4</v>
      </c>
      <c r="G187" s="56">
        <v>2.2331752957048602E-4</v>
      </c>
      <c r="H187" s="56">
        <v>1.6364569794545758E-4</v>
      </c>
      <c r="I187" s="56">
        <v>2.6137155770391358E-4</v>
      </c>
      <c r="J187" s="56">
        <v>1.3237202053031365E-4</v>
      </c>
      <c r="K187" s="56">
        <v>1.7760598793744529E-4</v>
      </c>
      <c r="L187" s="56">
        <v>1.0453821289834288E-3</v>
      </c>
      <c r="M187" s="56">
        <v>3.8587651951375559E-4</v>
      </c>
      <c r="P187"/>
    </row>
    <row r="188" spans="3:16" x14ac:dyDescent="0.2">
      <c r="C188" t="s">
        <v>589</v>
      </c>
      <c r="D188">
        <v>2012</v>
      </c>
      <c r="E188" s="56">
        <v>8.4578294290077336E-5</v>
      </c>
      <c r="F188" s="56">
        <v>5.8550077346724932E-5</v>
      </c>
      <c r="G188" s="56">
        <v>1.4614490379450509E-5</v>
      </c>
      <c r="H188" s="56">
        <v>2.3795901941684112E-5</v>
      </c>
      <c r="I188" s="56">
        <v>1.5447338876350344E-5</v>
      </c>
      <c r="J188" s="56">
        <v>2.0252908097485658E-5</v>
      </c>
      <c r="K188" s="56">
        <v>1.349344592981923E-4</v>
      </c>
      <c r="L188" s="56">
        <v>1.488798772888107E-3</v>
      </c>
      <c r="M188" s="56">
        <v>2.4354788618077141E-4</v>
      </c>
      <c r="P188"/>
    </row>
    <row r="189" spans="3:16" x14ac:dyDescent="0.2">
      <c r="C189" t="s">
        <v>590</v>
      </c>
      <c r="D189">
        <v>2012</v>
      </c>
      <c r="E189" s="56">
        <v>1.768752250098297E-4</v>
      </c>
      <c r="F189" s="56">
        <v>3.6229953485683097E-5</v>
      </c>
      <c r="G189" s="56">
        <v>3.4508990504214004E-5</v>
      </c>
      <c r="H189" s="56">
        <v>5.1419594868537936E-5</v>
      </c>
      <c r="I189" s="56">
        <v>3.37778719818744E-5</v>
      </c>
      <c r="J189" s="56">
        <v>3.6180189782054881E-5</v>
      </c>
      <c r="K189" s="56">
        <v>1.5683421689389641E-4</v>
      </c>
      <c r="L189" s="56">
        <v>1.3244620934192576E-3</v>
      </c>
      <c r="M189" s="56">
        <v>2.3218029619648603E-4</v>
      </c>
      <c r="P189"/>
    </row>
    <row r="190" spans="3:16" x14ac:dyDescent="0.2">
      <c r="C190" t="s">
        <v>591</v>
      </c>
      <c r="D190">
        <v>2012</v>
      </c>
      <c r="E190" s="56">
        <v>2.4567961660622471E-3</v>
      </c>
      <c r="F190" s="56">
        <v>6.6353362568538133E-4</v>
      </c>
      <c r="G190" s="56">
        <v>6.3973641790172333E-4</v>
      </c>
      <c r="H190" s="56">
        <v>5.4060232899304803E-4</v>
      </c>
      <c r="I190" s="56">
        <v>7.0079886948775283E-4</v>
      </c>
      <c r="J190" s="56">
        <v>5.3869362661895857E-4</v>
      </c>
      <c r="K190" s="56">
        <v>5.7555799356237114E-4</v>
      </c>
      <c r="L190" s="56">
        <v>2.2104532487332317E-3</v>
      </c>
      <c r="M190" s="56">
        <v>1.0169591523994802E-3</v>
      </c>
      <c r="P190"/>
    </row>
    <row r="191" spans="3:16" x14ac:dyDescent="0.2">
      <c r="C191" t="s">
        <v>592</v>
      </c>
      <c r="D191">
        <v>2012</v>
      </c>
      <c r="E191" s="56">
        <v>1.8342052699669181E-4</v>
      </c>
      <c r="F191" s="56">
        <v>5.3323717325191526E-5</v>
      </c>
      <c r="G191" s="56">
        <v>4.0823851371394904E-5</v>
      </c>
      <c r="H191" s="56">
        <v>4.8245564964892031E-5</v>
      </c>
      <c r="I191" s="56">
        <v>3.1345967425447828E-5</v>
      </c>
      <c r="J191" s="56">
        <v>3.3992261483506935E-5</v>
      </c>
      <c r="K191" s="56">
        <v>1.1535564868853307E-4</v>
      </c>
      <c r="L191" s="56">
        <v>1.1628060451960675E-3</v>
      </c>
      <c r="M191" s="56">
        <v>2.2109973236679245E-4</v>
      </c>
      <c r="P191"/>
    </row>
    <row r="192" spans="3:16" x14ac:dyDescent="0.2">
      <c r="C192" t="s">
        <v>593</v>
      </c>
      <c r="D192">
        <v>2012</v>
      </c>
      <c r="E192" s="56">
        <v>3.3772113441274366E-4</v>
      </c>
      <c r="F192" s="56">
        <v>1.2248439524110193E-4</v>
      </c>
      <c r="G192" s="56">
        <v>9.9843198705417273E-5</v>
      </c>
      <c r="H192" s="56">
        <v>1.126835904943906E-4</v>
      </c>
      <c r="I192" s="56">
        <v>1.3764121467008643E-4</v>
      </c>
      <c r="J192" s="56">
        <v>1.0922609901384493E-4</v>
      </c>
      <c r="K192" s="56">
        <v>1.8350897765143719E-4</v>
      </c>
      <c r="L192" s="56">
        <v>8.5165610103503841E-4</v>
      </c>
      <c r="M192" s="56">
        <v>2.4998898697165504E-4</v>
      </c>
      <c r="P192"/>
    </row>
    <row r="193" spans="3:16" x14ac:dyDescent="0.2">
      <c r="C193" t="s">
        <v>594</v>
      </c>
      <c r="D193">
        <v>2012</v>
      </c>
      <c r="E193" s="56">
        <v>3.7864258570266719E-4</v>
      </c>
      <c r="F193" s="56">
        <v>1.1888691867325684E-4</v>
      </c>
      <c r="G193" s="56">
        <v>1.2376328497672523E-4</v>
      </c>
      <c r="H193" s="56">
        <v>9.9798325586824248E-5</v>
      </c>
      <c r="I193" s="56">
        <v>1.1274437579191136E-4</v>
      </c>
      <c r="J193" s="56">
        <v>1.2038911158932772E-4</v>
      </c>
      <c r="K193" s="56">
        <v>1.1171817595574233E-4</v>
      </c>
      <c r="L193" s="56">
        <v>6.3552562086893489E-4</v>
      </c>
      <c r="M193" s="56">
        <v>2.1405323224450143E-4</v>
      </c>
      <c r="P193"/>
    </row>
    <row r="194" spans="3:16" x14ac:dyDescent="0.2">
      <c r="C194" t="s">
        <v>595</v>
      </c>
      <c r="D194">
        <v>2012</v>
      </c>
      <c r="E194" s="56">
        <v>1.2319630538654304E-4</v>
      </c>
      <c r="F194" s="56">
        <v>3.2599946315582018E-5</v>
      </c>
      <c r="G194" s="56">
        <v>4.1443269137175785E-5</v>
      </c>
      <c r="H194" s="56">
        <v>4.2958828490752122E-5</v>
      </c>
      <c r="I194" s="56">
        <v>3.2370009345950022E-5</v>
      </c>
      <c r="J194" s="56">
        <v>3.2958698900387899E-5</v>
      </c>
      <c r="K194" s="56">
        <v>6.3789939921067703E-5</v>
      </c>
      <c r="L194" s="56">
        <v>1.0777539213307149E-3</v>
      </c>
      <c r="M194" s="56">
        <v>2.1092695105250726E-4</v>
      </c>
      <c r="P194"/>
    </row>
    <row r="195" spans="3:16" x14ac:dyDescent="0.2">
      <c r="C195" t="s">
        <v>596</v>
      </c>
      <c r="D195">
        <v>2012</v>
      </c>
      <c r="E195" s="56">
        <v>1.6778142707287553E-3</v>
      </c>
      <c r="F195" s="56">
        <v>4.5685930117727273E-4</v>
      </c>
      <c r="G195" s="56">
        <v>3.1596764617690209E-4</v>
      </c>
      <c r="H195" s="56">
        <v>3.6681620462562569E-4</v>
      </c>
      <c r="I195" s="56">
        <v>3.719590053915385E-4</v>
      </c>
      <c r="J195" s="56">
        <v>3.7470003154786919E-4</v>
      </c>
      <c r="K195" s="56">
        <v>4.8186182966929294E-4</v>
      </c>
      <c r="L195" s="56">
        <v>1.1203274091992324E-3</v>
      </c>
      <c r="M195" s="56">
        <v>6.1664406905273398E-4</v>
      </c>
      <c r="P195"/>
    </row>
    <row r="196" spans="3:16" x14ac:dyDescent="0.2">
      <c r="C196" t="s">
        <v>597</v>
      </c>
      <c r="D196">
        <v>2012</v>
      </c>
      <c r="E196" s="56">
        <v>3.3767938756992761E-4</v>
      </c>
      <c r="F196" s="56">
        <v>1.188343900483411E-4</v>
      </c>
      <c r="G196" s="56">
        <v>8.2955937967374622E-5</v>
      </c>
      <c r="H196" s="56">
        <v>9.6528133494244123E-5</v>
      </c>
      <c r="I196" s="56">
        <v>9.0124771965196688E-5</v>
      </c>
      <c r="J196" s="56">
        <v>7.0446474113816088E-5</v>
      </c>
      <c r="K196" s="56">
        <v>1.08558665944406E-4</v>
      </c>
      <c r="L196" s="56">
        <v>9.2836351634603285E-4</v>
      </c>
      <c r="M196" s="56">
        <v>2.3671273143527409E-4</v>
      </c>
      <c r="P196"/>
    </row>
    <row r="197" spans="3:16" x14ac:dyDescent="0.2">
      <c r="C197" t="s">
        <v>598</v>
      </c>
      <c r="D197">
        <v>2012</v>
      </c>
      <c r="E197" s="56">
        <v>2.6170536826847406E-3</v>
      </c>
      <c r="F197" s="56">
        <v>5.6138321580827689E-4</v>
      </c>
      <c r="G197" s="56">
        <v>5.3615372147601168E-4</v>
      </c>
      <c r="H197" s="56">
        <v>5.3935632328028151E-4</v>
      </c>
      <c r="I197" s="56">
        <v>6.7456798003790027E-4</v>
      </c>
      <c r="J197" s="56">
        <v>5.3414824515752397E-4</v>
      </c>
      <c r="K197" s="56">
        <v>5.2505026546373855E-4</v>
      </c>
      <c r="L197" s="56">
        <v>1.5983442675620695E-3</v>
      </c>
      <c r="M197" s="56">
        <v>9.2300318395015235E-4</v>
      </c>
      <c r="P197"/>
    </row>
    <row r="198" spans="3:16" x14ac:dyDescent="0.2">
      <c r="C198" t="s">
        <v>599</v>
      </c>
      <c r="D198">
        <v>2012</v>
      </c>
      <c r="E198" s="56">
        <v>2.607682079502404E-4</v>
      </c>
      <c r="F198" s="56">
        <v>4.5809334416284162E-5</v>
      </c>
      <c r="G198" s="56">
        <v>5.8154966512471381E-5</v>
      </c>
      <c r="H198" s="56">
        <v>7.4649693529353503E-5</v>
      </c>
      <c r="I198" s="56">
        <v>5.1781835602585177E-5</v>
      </c>
      <c r="J198" s="56">
        <v>4.8487721472897164E-5</v>
      </c>
      <c r="K198" s="56">
        <v>1.5047702225835915E-4</v>
      </c>
      <c r="L198" s="56">
        <v>1.4605417714205415E-3</v>
      </c>
      <c r="M198" s="56">
        <v>2.7697459124278599E-4</v>
      </c>
      <c r="P198"/>
    </row>
    <row r="199" spans="3:16" x14ac:dyDescent="0.2">
      <c r="C199" t="s">
        <v>600</v>
      </c>
      <c r="D199">
        <v>2012</v>
      </c>
      <c r="E199" s="56">
        <v>6.6968888754280823E-5</v>
      </c>
      <c r="F199" s="56">
        <v>3.1942904665953823E-5</v>
      </c>
      <c r="G199" s="56">
        <v>1.641044758607986E-5</v>
      </c>
      <c r="H199" s="56">
        <v>1.3185953474978574E-5</v>
      </c>
      <c r="I199" s="56">
        <v>2.3111649559106263E-5</v>
      </c>
      <c r="J199" s="56">
        <v>1.8504992413700776E-5</v>
      </c>
      <c r="K199" s="56">
        <v>9.8808193997780412E-5</v>
      </c>
      <c r="L199" s="56">
        <v>9.4656322430940155E-4</v>
      </c>
      <c r="M199" s="56">
        <v>1.3014472821294394E-4</v>
      </c>
      <c r="P199"/>
    </row>
    <row r="200" spans="3:16" x14ac:dyDescent="0.2">
      <c r="C200" t="s">
        <v>601</v>
      </c>
      <c r="D200">
        <v>2012</v>
      </c>
      <c r="E200" s="56">
        <v>3.5952284730775893E-4</v>
      </c>
      <c r="F200" s="56">
        <v>1.3533123254854857E-4</v>
      </c>
      <c r="G200" s="56">
        <v>1.0483641942977884E-4</v>
      </c>
      <c r="H200" s="56">
        <v>1.5483478410148514E-4</v>
      </c>
      <c r="I200" s="56">
        <v>1.7096903084072254E-4</v>
      </c>
      <c r="J200" s="56">
        <v>2.011053256405733E-4</v>
      </c>
      <c r="K200" s="56">
        <v>2.2193789233070915E-4</v>
      </c>
      <c r="L200" s="56">
        <v>1.1278834153875207E-3</v>
      </c>
      <c r="M200" s="56">
        <v>2.8116025952694423E-4</v>
      </c>
      <c r="P200"/>
    </row>
    <row r="201" spans="3:16" x14ac:dyDescent="0.2">
      <c r="C201" t="s">
        <v>602</v>
      </c>
      <c r="D201">
        <v>2012</v>
      </c>
      <c r="E201" s="56">
        <v>3.5909416126444506E-3</v>
      </c>
      <c r="F201" s="56">
        <v>8.3889156190245678E-4</v>
      </c>
      <c r="G201" s="56">
        <v>1.061604488779791E-3</v>
      </c>
      <c r="H201" s="56">
        <v>6.5008531576982512E-4</v>
      </c>
      <c r="I201" s="56">
        <v>7.8437485774127298E-4</v>
      </c>
      <c r="J201" s="56">
        <v>5.3508045526648841E-4</v>
      </c>
      <c r="K201" s="56">
        <v>7.0273970099831188E-4</v>
      </c>
      <c r="L201" s="56">
        <v>1.5822291557946286E-3</v>
      </c>
      <c r="M201" s="56">
        <v>1.1321263309223236E-3</v>
      </c>
      <c r="P201"/>
    </row>
    <row r="202" spans="3:16" x14ac:dyDescent="0.2">
      <c r="C202" t="s">
        <v>603</v>
      </c>
      <c r="D202">
        <v>2012</v>
      </c>
      <c r="E202" s="56">
        <v>2.4900632863933761E-4</v>
      </c>
      <c r="F202" s="56">
        <v>5.2222380644036137E-5</v>
      </c>
      <c r="G202" s="56">
        <v>8.1720822078012607E-5</v>
      </c>
      <c r="H202" s="56">
        <v>5.5819711349672196E-5</v>
      </c>
      <c r="I202" s="56">
        <v>6.6239824469764338E-5</v>
      </c>
      <c r="J202" s="56">
        <v>5.5399707194140477E-5</v>
      </c>
      <c r="K202" s="56">
        <v>7.4653178215807608E-5</v>
      </c>
      <c r="L202" s="56">
        <v>1.2324707687549662E-3</v>
      </c>
      <c r="M202" s="56">
        <v>2.2465671284610208E-4</v>
      </c>
      <c r="P202"/>
    </row>
    <row r="203" spans="3:16" x14ac:dyDescent="0.2">
      <c r="C203" t="s">
        <v>604</v>
      </c>
      <c r="D203">
        <v>2012</v>
      </c>
      <c r="E203" s="56">
        <v>2.155276881668551E-4</v>
      </c>
      <c r="F203" s="56">
        <v>8.4797678894701057E-5</v>
      </c>
      <c r="G203" s="56">
        <v>5.6180311409562105E-5</v>
      </c>
      <c r="H203" s="56">
        <v>7.3500055995857891E-5</v>
      </c>
      <c r="I203" s="56">
        <v>6.265359301620843E-5</v>
      </c>
      <c r="J203" s="56">
        <v>4.708969992047778E-5</v>
      </c>
      <c r="K203" s="56">
        <v>6.0222040276449954E-5</v>
      </c>
      <c r="L203" s="56">
        <v>6.8647673001678714E-4</v>
      </c>
      <c r="M203" s="56">
        <v>1.5922697984884171E-4</v>
      </c>
      <c r="P203"/>
    </row>
    <row r="204" spans="3:16" x14ac:dyDescent="0.2">
      <c r="C204" t="s">
        <v>605</v>
      </c>
      <c r="D204">
        <v>2012</v>
      </c>
      <c r="E204" s="56">
        <v>1.1666786855592519E-3</v>
      </c>
      <c r="F204" s="56">
        <v>2.7576366043167576E-4</v>
      </c>
      <c r="G204" s="56">
        <v>2.8326720300570271E-4</v>
      </c>
      <c r="H204" s="56">
        <v>2.5441895036857975E-4</v>
      </c>
      <c r="I204" s="56">
        <v>2.6649294318972165E-4</v>
      </c>
      <c r="J204" s="56">
        <v>2.0512475314159021E-4</v>
      </c>
      <c r="K204" s="56">
        <v>2.6730785716135616E-4</v>
      </c>
      <c r="L204" s="56">
        <v>1.3263484108224635E-3</v>
      </c>
      <c r="M204" s="56">
        <v>5.0371512418168811E-4</v>
      </c>
      <c r="P204"/>
    </row>
    <row r="205" spans="3:16" x14ac:dyDescent="0.2">
      <c r="C205" t="s">
        <v>606</v>
      </c>
      <c r="D205">
        <v>2012</v>
      </c>
      <c r="E205" s="56">
        <v>2.8321209611115752E-4</v>
      </c>
      <c r="F205" s="56">
        <v>5.5382454923569206E-5</v>
      </c>
      <c r="G205" s="56">
        <v>5.2717726005304896E-5</v>
      </c>
      <c r="H205" s="56">
        <v>7.3676817803365979E-5</v>
      </c>
      <c r="I205" s="56">
        <v>5.2191586647960118E-5</v>
      </c>
      <c r="J205" s="56">
        <v>5.9419273973217975E-5</v>
      </c>
      <c r="K205" s="56">
        <v>6.4064131037286113E-5</v>
      </c>
      <c r="L205" s="56">
        <v>1.1566894655869132E-3</v>
      </c>
      <c r="M205" s="56">
        <v>2.3459679261859752E-4</v>
      </c>
      <c r="P205"/>
    </row>
    <row r="206" spans="3:16" x14ac:dyDescent="0.2">
      <c r="C206" t="s">
        <v>607</v>
      </c>
      <c r="D206">
        <v>2012</v>
      </c>
      <c r="E206" s="56">
        <v>2.7565144758617743E-3</v>
      </c>
      <c r="F206" s="56">
        <v>5.4131558009495471E-4</v>
      </c>
      <c r="G206" s="56">
        <v>8.8307229632151934E-4</v>
      </c>
      <c r="H206" s="56">
        <v>5.7171566921794363E-4</v>
      </c>
      <c r="I206" s="56">
        <v>9.2960276577738873E-4</v>
      </c>
      <c r="J206" s="56">
        <v>5.4761016474474565E-4</v>
      </c>
      <c r="K206" s="56">
        <v>5.4858179158289008E-4</v>
      </c>
      <c r="L206" s="56">
        <v>2.3082659570098966E-3</v>
      </c>
      <c r="M206" s="56">
        <v>1.132116575865203E-3</v>
      </c>
      <c r="P206"/>
    </row>
    <row r="207" spans="3:16" x14ac:dyDescent="0.2">
      <c r="C207" t="s">
        <v>557</v>
      </c>
      <c r="D207">
        <v>2013</v>
      </c>
      <c r="E207" s="56">
        <v>3.7129938920047183E-4</v>
      </c>
      <c r="F207" s="56">
        <v>1.0914259613802429E-4</v>
      </c>
      <c r="G207" s="56">
        <v>9.8233386049247236E-5</v>
      </c>
      <c r="H207" s="56">
        <v>7.5837544277581703E-5</v>
      </c>
      <c r="I207" s="56">
        <v>7.4114897283178465E-5</v>
      </c>
      <c r="J207" s="56">
        <v>9.7103493961381776E-5</v>
      </c>
      <c r="K207" s="56">
        <v>1.7144508962412938E-4</v>
      </c>
      <c r="L207" s="56">
        <v>1.2003155461132015E-3</v>
      </c>
      <c r="M207" s="56">
        <v>2.8939733435770802E-4</v>
      </c>
      <c r="P207"/>
    </row>
    <row r="208" spans="3:16" x14ac:dyDescent="0.2">
      <c r="C208" t="s">
        <v>558</v>
      </c>
      <c r="D208">
        <v>2013</v>
      </c>
      <c r="E208" s="56">
        <v>2.3846794958064443E-3</v>
      </c>
      <c r="F208" s="56">
        <v>4.7024296390787117E-4</v>
      </c>
      <c r="G208" s="56">
        <v>4.784737163095652E-4</v>
      </c>
      <c r="H208" s="56">
        <v>5.5327782507224687E-4</v>
      </c>
      <c r="I208" s="56">
        <v>5.1103375246201862E-4</v>
      </c>
      <c r="J208" s="56">
        <v>5.3999449068166351E-4</v>
      </c>
      <c r="K208" s="56">
        <v>4.7861268440115002E-4</v>
      </c>
      <c r="L208" s="56">
        <v>2.5670468685790862E-3</v>
      </c>
      <c r="M208" s="56">
        <v>8.9279373421124715E-4</v>
      </c>
      <c r="P208"/>
    </row>
    <row r="209" spans="3:16" x14ac:dyDescent="0.2">
      <c r="C209" t="s">
        <v>559</v>
      </c>
      <c r="D209">
        <v>2013</v>
      </c>
      <c r="E209" s="56">
        <v>2.7067788141352814E-4</v>
      </c>
      <c r="F209" s="56">
        <v>8.5232618916879227E-5</v>
      </c>
      <c r="G209" s="56">
        <v>5.1325147381471137E-5</v>
      </c>
      <c r="H209" s="56">
        <v>7.7464789261636681E-5</v>
      </c>
      <c r="I209" s="56">
        <v>5.5495807817119935E-5</v>
      </c>
      <c r="J209" s="56">
        <v>9.0728142419680232E-5</v>
      </c>
      <c r="K209" s="56">
        <v>7.9052943380116702E-5</v>
      </c>
      <c r="L209" s="56">
        <v>6.8823866896577566E-4</v>
      </c>
      <c r="M209" s="56">
        <v>1.8466938153837784E-4</v>
      </c>
      <c r="P209"/>
    </row>
    <row r="210" spans="3:16" x14ac:dyDescent="0.2">
      <c r="C210" t="s">
        <v>560</v>
      </c>
      <c r="D210">
        <v>2013</v>
      </c>
      <c r="E210" s="56">
        <v>5.192690848900783E-4</v>
      </c>
      <c r="F210" s="56">
        <v>1.0479021291477181E-4</v>
      </c>
      <c r="G210" s="56">
        <v>1.3554844522403953E-4</v>
      </c>
      <c r="H210" s="56">
        <v>1.6009994100425715E-4</v>
      </c>
      <c r="I210" s="56">
        <v>1.5570094803136618E-4</v>
      </c>
      <c r="J210" s="56">
        <v>1.4887925265749468E-4</v>
      </c>
      <c r="K210" s="56">
        <v>1.7614392363014797E-4</v>
      </c>
      <c r="L210" s="56">
        <v>1.5860562029252111E-3</v>
      </c>
      <c r="M210" s="56">
        <v>3.9888426170504892E-4</v>
      </c>
      <c r="P210"/>
    </row>
    <row r="211" spans="3:16" x14ac:dyDescent="0.2">
      <c r="C211" t="s">
        <v>561</v>
      </c>
      <c r="D211">
        <v>2013</v>
      </c>
      <c r="E211" s="56">
        <v>4.5236708966329395E-5</v>
      </c>
      <c r="F211" s="56">
        <v>3.7053442178471443E-5</v>
      </c>
      <c r="G211" s="56">
        <v>9.4754640545946912E-6</v>
      </c>
      <c r="H211" s="56">
        <v>1.0528502325115838E-5</v>
      </c>
      <c r="I211" s="56">
        <v>1.2587595476846335E-5</v>
      </c>
      <c r="J211" s="56">
        <v>9.1846408821057707E-6</v>
      </c>
      <c r="K211" s="56">
        <v>1.2009204006402678E-4</v>
      </c>
      <c r="L211" s="56">
        <v>1.2835545351760371E-3</v>
      </c>
      <c r="M211" s="56">
        <v>1.8101512033859117E-4</v>
      </c>
      <c r="P211"/>
    </row>
    <row r="212" spans="3:16" x14ac:dyDescent="0.2">
      <c r="C212" t="s">
        <v>562</v>
      </c>
      <c r="D212">
        <v>2013</v>
      </c>
      <c r="E212" s="56">
        <v>3.8579475919424161E-4</v>
      </c>
      <c r="F212" s="56">
        <v>6.7321484599838666E-5</v>
      </c>
      <c r="G212" s="56">
        <v>7.6343598649175775E-5</v>
      </c>
      <c r="H212" s="56">
        <v>7.3034583961048644E-5</v>
      </c>
      <c r="I212" s="56">
        <v>6.4476803451224955E-5</v>
      </c>
      <c r="J212" s="56">
        <v>6.6323305296091029E-5</v>
      </c>
      <c r="K212" s="56">
        <v>8.1554035237554383E-5</v>
      </c>
      <c r="L212" s="56">
        <v>7.7129518980385608E-4</v>
      </c>
      <c r="M212" s="56">
        <v>1.8315199049504324E-4</v>
      </c>
      <c r="P212"/>
    </row>
    <row r="213" spans="3:16" x14ac:dyDescent="0.2">
      <c r="C213" t="s">
        <v>563</v>
      </c>
      <c r="D213">
        <v>2013</v>
      </c>
      <c r="E213" s="56">
        <v>4.2066867871313096E-4</v>
      </c>
      <c r="F213" s="56">
        <v>9.4152806163845263E-5</v>
      </c>
      <c r="G213" s="56">
        <v>1.1955199078727412E-4</v>
      </c>
      <c r="H213" s="56">
        <v>1.7781603297353134E-4</v>
      </c>
      <c r="I213" s="56">
        <v>8.3143581027420201E-5</v>
      </c>
      <c r="J213" s="56">
        <v>1.1443303260537758E-4</v>
      </c>
      <c r="K213" s="56">
        <v>6.7789831631094932E-5</v>
      </c>
      <c r="L213" s="56">
        <v>1.0503893732807365E-3</v>
      </c>
      <c r="M213" s="56">
        <v>2.7988919401678947E-4</v>
      </c>
      <c r="P213"/>
    </row>
    <row r="214" spans="3:16" x14ac:dyDescent="0.2">
      <c r="C214" t="s">
        <v>564</v>
      </c>
      <c r="D214">
        <v>2013</v>
      </c>
      <c r="E214" s="56">
        <v>2.119487742254332E-3</v>
      </c>
      <c r="F214" s="56">
        <v>4.4810413729278148E-4</v>
      </c>
      <c r="G214" s="56">
        <v>3.8503254350062314E-4</v>
      </c>
      <c r="H214" s="56">
        <v>3.4093125144043455E-4</v>
      </c>
      <c r="I214" s="56">
        <v>4.3065768001860158E-4</v>
      </c>
      <c r="J214" s="56">
        <v>5.5802611984530912E-4</v>
      </c>
      <c r="K214" s="56">
        <v>5.1299950305129494E-4</v>
      </c>
      <c r="L214" s="56">
        <v>1.2186314119307265E-3</v>
      </c>
      <c r="M214" s="56">
        <v>7.2651539001767859E-4</v>
      </c>
      <c r="P214"/>
    </row>
    <row r="215" spans="3:16" x14ac:dyDescent="0.2">
      <c r="C215" t="s">
        <v>565</v>
      </c>
      <c r="D215">
        <v>2013</v>
      </c>
      <c r="E215" s="56">
        <v>2.6544151996302206E-3</v>
      </c>
      <c r="F215" s="56">
        <v>1.3646717318668378E-3</v>
      </c>
      <c r="G215" s="56">
        <v>6.317769928299629E-4</v>
      </c>
      <c r="H215" s="56">
        <v>5.1815508404193852E-4</v>
      </c>
      <c r="I215" s="56">
        <v>8.547571079464204E-4</v>
      </c>
      <c r="J215" s="56">
        <v>8.2696012882621159E-4</v>
      </c>
      <c r="K215" s="56">
        <v>9.1389124748988341E-4</v>
      </c>
      <c r="L215" s="56">
        <v>1.8145728574791757E-3</v>
      </c>
      <c r="M215" s="56">
        <v>1.0930443950394836E-3</v>
      </c>
      <c r="P215"/>
    </row>
    <row r="216" spans="3:16" x14ac:dyDescent="0.2">
      <c r="C216" t="s">
        <v>566</v>
      </c>
      <c r="D216">
        <v>2013</v>
      </c>
      <c r="E216" s="56">
        <v>9.933726885643744E-5</v>
      </c>
      <c r="F216" s="56">
        <v>6.516385075120348E-5</v>
      </c>
      <c r="G216" s="56">
        <v>2.3394894539798707E-5</v>
      </c>
      <c r="H216" s="56">
        <v>2.079047028668802E-5</v>
      </c>
      <c r="I216" s="56">
        <v>2.3981142098223741E-5</v>
      </c>
      <c r="J216" s="56">
        <v>1.8229750717225449E-5</v>
      </c>
      <c r="K216" s="56">
        <v>1.1801993469113044E-4</v>
      </c>
      <c r="L216" s="56">
        <v>6.4460728805209992E-4</v>
      </c>
      <c r="M216" s="56">
        <v>1.5803747165690375E-4</v>
      </c>
      <c r="P216"/>
    </row>
    <row r="217" spans="3:16" x14ac:dyDescent="0.2">
      <c r="C217" t="s">
        <v>567</v>
      </c>
      <c r="D217">
        <v>2013</v>
      </c>
      <c r="E217" s="56">
        <v>1.6412423347414228E-4</v>
      </c>
      <c r="F217" s="56">
        <v>6.7905424633681876E-5</v>
      </c>
      <c r="G217" s="56">
        <v>4.9118704936572352E-5</v>
      </c>
      <c r="H217" s="56">
        <v>4.9523543888953155E-5</v>
      </c>
      <c r="I217" s="56">
        <v>3.9691864091285168E-5</v>
      </c>
      <c r="J217" s="56">
        <v>4.1187327507196598E-5</v>
      </c>
      <c r="K217" s="56">
        <v>1.2727181915831654E-4</v>
      </c>
      <c r="L217" s="56">
        <v>1.087441528588567E-3</v>
      </c>
      <c r="M217" s="56">
        <v>1.8642881630630712E-4</v>
      </c>
      <c r="P217"/>
    </row>
    <row r="218" spans="3:16" x14ac:dyDescent="0.2">
      <c r="C218" t="s">
        <v>568</v>
      </c>
      <c r="D218">
        <v>2013</v>
      </c>
      <c r="E218" s="56">
        <v>1.4956586427466842E-3</v>
      </c>
      <c r="F218" s="56">
        <v>4.2201587869710621E-4</v>
      </c>
      <c r="G218" s="56">
        <v>3.1210932263099877E-4</v>
      </c>
      <c r="H218" s="56">
        <v>2.7513276700385261E-4</v>
      </c>
      <c r="I218" s="56">
        <v>2.6407014226526325E-4</v>
      </c>
      <c r="J218" s="56">
        <v>2.281344993149652E-4</v>
      </c>
      <c r="K218" s="56">
        <v>3.3312413514057957E-4</v>
      </c>
      <c r="L218" s="56">
        <v>1.923759264168115E-3</v>
      </c>
      <c r="M218" s="56">
        <v>6.5756108052180556E-4</v>
      </c>
      <c r="P218"/>
    </row>
    <row r="219" spans="3:16" x14ac:dyDescent="0.2">
      <c r="C219" t="s">
        <v>569</v>
      </c>
      <c r="D219">
        <v>2013</v>
      </c>
      <c r="E219" s="56">
        <v>9.3013817501258022E-4</v>
      </c>
      <c r="F219" s="56">
        <v>2.360792945664011E-4</v>
      </c>
      <c r="G219" s="56">
        <v>2.8762724443909233E-4</v>
      </c>
      <c r="H219" s="56">
        <v>2.6888669638463255E-4</v>
      </c>
      <c r="I219" s="56">
        <v>2.4054906642201362E-4</v>
      </c>
      <c r="J219" s="56">
        <v>2.5442320605436626E-4</v>
      </c>
      <c r="K219" s="56">
        <v>3.0885402136567183E-4</v>
      </c>
      <c r="L219" s="56">
        <v>1.1188354122913093E-3</v>
      </c>
      <c r="M219" s="56">
        <v>4.5893999665289206E-4</v>
      </c>
      <c r="P219"/>
    </row>
    <row r="220" spans="3:16" x14ac:dyDescent="0.2">
      <c r="C220" t="s">
        <v>570</v>
      </c>
      <c r="D220">
        <v>2013</v>
      </c>
      <c r="E220" s="56">
        <v>1.2387527475257216E-4</v>
      </c>
      <c r="F220" s="56">
        <v>3.6055939383180272E-5</v>
      </c>
      <c r="G220" s="56">
        <v>3.3530578419561277E-5</v>
      </c>
      <c r="H220" s="56">
        <v>3.4282141538051754E-5</v>
      </c>
      <c r="I220" s="56">
        <v>2.5635749996288477E-5</v>
      </c>
      <c r="J220" s="56">
        <v>2.8319734149795052E-5</v>
      </c>
      <c r="K220" s="56">
        <v>1.1817271904206183E-4</v>
      </c>
      <c r="L220" s="56">
        <v>1.3214131957665558E-3</v>
      </c>
      <c r="M220" s="56">
        <v>2.1796327390376279E-4</v>
      </c>
      <c r="P220"/>
    </row>
    <row r="221" spans="3:16" x14ac:dyDescent="0.2">
      <c r="C221" t="s">
        <v>571</v>
      </c>
      <c r="D221">
        <v>2013</v>
      </c>
      <c r="E221" s="56">
        <v>2.9701425048294511E-4</v>
      </c>
      <c r="F221" s="56">
        <v>7.387556453239088E-5</v>
      </c>
      <c r="G221" s="56">
        <v>3.6468350197994813E-5</v>
      </c>
      <c r="H221" s="56">
        <v>6.6781180396541804E-5</v>
      </c>
      <c r="I221" s="56">
        <v>8.6617901695437759E-5</v>
      </c>
      <c r="J221" s="56">
        <v>4.5698394723286177E-5</v>
      </c>
      <c r="K221" s="56">
        <v>1.1736223846687448E-4</v>
      </c>
      <c r="L221" s="56">
        <v>1.0869264198054213E-3</v>
      </c>
      <c r="M221" s="56">
        <v>2.2873789893120629E-4</v>
      </c>
      <c r="P221"/>
    </row>
    <row r="222" spans="3:16" x14ac:dyDescent="0.2">
      <c r="C222" t="s">
        <v>572</v>
      </c>
      <c r="D222">
        <v>2013</v>
      </c>
      <c r="E222" s="56">
        <v>6.1832838791600305E-4</v>
      </c>
      <c r="F222" s="56">
        <v>1.4812538425477054E-4</v>
      </c>
      <c r="G222" s="56">
        <v>1.1895388535118684E-4</v>
      </c>
      <c r="H222" s="56">
        <v>1.8577306536592236E-4</v>
      </c>
      <c r="I222" s="56">
        <v>1.4319044010592866E-4</v>
      </c>
      <c r="J222" s="56">
        <v>1.1739576781962601E-4</v>
      </c>
      <c r="K222" s="56">
        <v>2.224923470906535E-4</v>
      </c>
      <c r="L222" s="56">
        <v>1.5612963668258551E-3</v>
      </c>
      <c r="M222" s="56">
        <v>4.1303546911592635E-4</v>
      </c>
      <c r="P222"/>
    </row>
    <row r="223" spans="3:16" x14ac:dyDescent="0.2">
      <c r="C223" t="s">
        <v>573</v>
      </c>
      <c r="D223">
        <v>2013</v>
      </c>
      <c r="E223" s="56">
        <v>6.0804223091223263E-4</v>
      </c>
      <c r="F223" s="56">
        <v>1.779726681795229E-4</v>
      </c>
      <c r="G223" s="56">
        <v>1.761926939481499E-4</v>
      </c>
      <c r="H223" s="56">
        <v>1.6562090074234991E-4</v>
      </c>
      <c r="I223" s="56">
        <v>1.9074516049070138E-4</v>
      </c>
      <c r="J223" s="56">
        <v>1.2771123999530181E-4</v>
      </c>
      <c r="K223" s="56">
        <v>2.6411960037308398E-4</v>
      </c>
      <c r="L223" s="56">
        <v>1.6978741519665171E-3</v>
      </c>
      <c r="M223" s="56">
        <v>4.2889911776274845E-4</v>
      </c>
      <c r="P223"/>
    </row>
    <row r="224" spans="3:16" x14ac:dyDescent="0.2">
      <c r="C224" t="s">
        <v>574</v>
      </c>
      <c r="D224">
        <v>2013</v>
      </c>
      <c r="E224" s="56">
        <v>3.8934397304041848E-4</v>
      </c>
      <c r="F224" s="56">
        <v>1.0843479577173696E-4</v>
      </c>
      <c r="G224" s="56">
        <v>1.4129524427536767E-4</v>
      </c>
      <c r="H224" s="56">
        <v>1.0298196140252563E-4</v>
      </c>
      <c r="I224" s="56">
        <v>1.1750500810541152E-4</v>
      </c>
      <c r="J224" s="56">
        <v>9.6230392496184905E-5</v>
      </c>
      <c r="K224" s="56">
        <v>9.0613797194538214E-5</v>
      </c>
      <c r="L224" s="56">
        <v>1.3509430233650608E-3</v>
      </c>
      <c r="M224" s="56">
        <v>3.0721140931402478E-4</v>
      </c>
      <c r="P224"/>
    </row>
    <row r="225" spans="3:16" x14ac:dyDescent="0.2">
      <c r="C225" t="s">
        <v>575</v>
      </c>
      <c r="D225">
        <v>2013</v>
      </c>
      <c r="E225" s="56">
        <v>4.0964536208797314E-4</v>
      </c>
      <c r="F225" s="56">
        <v>1.0634205163092534E-4</v>
      </c>
      <c r="G225" s="56">
        <v>1.1944935624178958E-4</v>
      </c>
      <c r="H225" s="56">
        <v>8.0622730629527218E-5</v>
      </c>
      <c r="I225" s="56">
        <v>1.0079456128674431E-4</v>
      </c>
      <c r="J225" s="56">
        <v>9.3968513732709441E-5</v>
      </c>
      <c r="K225" s="56">
        <v>2.2130178443393421E-4</v>
      </c>
      <c r="L225" s="56">
        <v>1.1899526583092727E-3</v>
      </c>
      <c r="M225" s="56">
        <v>2.8476509075847135E-4</v>
      </c>
      <c r="P225"/>
    </row>
    <row r="226" spans="3:16" x14ac:dyDescent="0.2">
      <c r="C226" t="s">
        <v>576</v>
      </c>
      <c r="D226">
        <v>2013</v>
      </c>
      <c r="E226" s="56">
        <v>1.5474696200838583E-3</v>
      </c>
      <c r="F226" s="56">
        <v>4.0954413813728256E-4</v>
      </c>
      <c r="G226" s="56">
        <v>2.8265576306624825E-4</v>
      </c>
      <c r="H226" s="56">
        <v>3.411438862901382E-4</v>
      </c>
      <c r="I226" s="56">
        <v>3.0027148866484737E-4</v>
      </c>
      <c r="J226" s="56">
        <v>2.0550002317012764E-4</v>
      </c>
      <c r="K226" s="56">
        <v>2.841309601403128E-4</v>
      </c>
      <c r="L226" s="56">
        <v>1.1569837629307057E-3</v>
      </c>
      <c r="M226" s="56">
        <v>5.4128523247410265E-4</v>
      </c>
      <c r="P226"/>
    </row>
    <row r="227" spans="3:16" x14ac:dyDescent="0.2">
      <c r="C227" t="s">
        <v>577</v>
      </c>
      <c r="D227">
        <v>2013</v>
      </c>
      <c r="E227" s="56">
        <v>2.6040232740692716E-4</v>
      </c>
      <c r="F227" s="56">
        <v>7.2801924654235879E-5</v>
      </c>
      <c r="G227" s="56">
        <v>6.2784566968789179E-5</v>
      </c>
      <c r="H227" s="56">
        <v>7.4344925932079414E-5</v>
      </c>
      <c r="I227" s="56">
        <v>6.2694106150495125E-5</v>
      </c>
      <c r="J227" s="56">
        <v>6.167829034606387E-5</v>
      </c>
      <c r="K227" s="56">
        <v>1.0081303952145867E-4</v>
      </c>
      <c r="L227" s="56">
        <v>1.2532740934281779E-3</v>
      </c>
      <c r="M227" s="56">
        <v>2.4441187917572868E-4</v>
      </c>
      <c r="P227"/>
    </row>
    <row r="228" spans="3:16" x14ac:dyDescent="0.2">
      <c r="C228" t="s">
        <v>578</v>
      </c>
      <c r="D228">
        <v>2013</v>
      </c>
      <c r="E228" s="56">
        <v>2.8981810143765337E-4</v>
      </c>
      <c r="F228" s="56">
        <v>5.4671011296496872E-5</v>
      </c>
      <c r="G228" s="56">
        <v>6.6825189877094514E-5</v>
      </c>
      <c r="H228" s="56">
        <v>7.4405868879438914E-5</v>
      </c>
      <c r="I228" s="56">
        <v>7.3488131174789264E-5</v>
      </c>
      <c r="J228" s="56">
        <v>5.7665946878660662E-5</v>
      </c>
      <c r="K228" s="56">
        <v>9.642679331850262E-5</v>
      </c>
      <c r="L228" s="56">
        <v>1.5018309949368671E-3</v>
      </c>
      <c r="M228" s="56">
        <v>2.946226967272657E-4</v>
      </c>
      <c r="P228"/>
    </row>
    <row r="229" spans="3:16" x14ac:dyDescent="0.2">
      <c r="C229" t="s">
        <v>579</v>
      </c>
      <c r="D229">
        <v>2013</v>
      </c>
      <c r="E229" s="56">
        <v>2.2009742135767495E-4</v>
      </c>
      <c r="F229" s="56">
        <v>5.7138600216505513E-5</v>
      </c>
      <c r="G229" s="56">
        <v>3.5122267789151592E-5</v>
      </c>
      <c r="H229" s="56">
        <v>4.1541093062854333E-5</v>
      </c>
      <c r="I229" s="56">
        <v>3.3288238649533888E-5</v>
      </c>
      <c r="J229" s="56">
        <v>3.1730518478755131E-5</v>
      </c>
      <c r="K229" s="56">
        <v>1.3471085729342176E-4</v>
      </c>
      <c r="L229" s="56">
        <v>1.1640689272192372E-3</v>
      </c>
      <c r="M229" s="56">
        <v>2.2467182931366051E-4</v>
      </c>
      <c r="P229"/>
    </row>
    <row r="230" spans="3:16" x14ac:dyDescent="0.2">
      <c r="C230" t="s">
        <v>580</v>
      </c>
      <c r="D230">
        <v>2013</v>
      </c>
      <c r="E230" s="56">
        <v>3.7689727491458801E-4</v>
      </c>
      <c r="F230" s="56">
        <v>5.1438101065325235E-5</v>
      </c>
      <c r="G230" s="56">
        <v>9.0139194102465517E-5</v>
      </c>
      <c r="H230" s="56">
        <v>7.2884436620968698E-5</v>
      </c>
      <c r="I230" s="56">
        <v>7.5409212013347399E-5</v>
      </c>
      <c r="J230" s="56">
        <v>3.9402012675296495E-5</v>
      </c>
      <c r="K230" s="56">
        <v>9.0447019767735757E-5</v>
      </c>
      <c r="L230" s="56">
        <v>8.6442501293423522E-4</v>
      </c>
      <c r="M230" s="56">
        <v>2.1017987235859192E-4</v>
      </c>
      <c r="P230"/>
    </row>
    <row r="231" spans="3:16" x14ac:dyDescent="0.2">
      <c r="C231" t="s">
        <v>581</v>
      </c>
      <c r="D231">
        <v>2013</v>
      </c>
      <c r="E231" s="56">
        <v>5.4881987441924153E-4</v>
      </c>
      <c r="F231" s="56">
        <v>1.1438744081619237E-4</v>
      </c>
      <c r="G231" s="56">
        <v>1.4755496857382742E-4</v>
      </c>
      <c r="H231" s="56">
        <v>1.8838576786804815E-4</v>
      </c>
      <c r="I231" s="56">
        <v>1.450081152512217E-4</v>
      </c>
      <c r="J231" s="56">
        <v>1.4839580387069162E-4</v>
      </c>
      <c r="K231" s="56">
        <v>2.2646918291688845E-4</v>
      </c>
      <c r="L231" s="56">
        <v>1.6105602474507132E-3</v>
      </c>
      <c r="M231" s="56">
        <v>3.949092670142153E-4</v>
      </c>
      <c r="P231"/>
    </row>
    <row r="232" spans="3:16" x14ac:dyDescent="0.2">
      <c r="C232" t="s">
        <v>582</v>
      </c>
      <c r="D232">
        <v>2013</v>
      </c>
      <c r="E232" s="56">
        <v>3.5331570408568379E-4</v>
      </c>
      <c r="F232" s="56">
        <v>1.0014798785852438E-4</v>
      </c>
      <c r="G232" s="56">
        <v>6.5773385507327675E-5</v>
      </c>
      <c r="H232" s="56">
        <v>6.6604833186244703E-5</v>
      </c>
      <c r="I232" s="56">
        <v>6.6648841385741789E-5</v>
      </c>
      <c r="J232" s="56">
        <v>6.5753194750783512E-5</v>
      </c>
      <c r="K232" s="56">
        <v>1.1944385026389004E-4</v>
      </c>
      <c r="L232" s="56">
        <v>1.4466440825904813E-3</v>
      </c>
      <c r="M232" s="56">
        <v>2.9711674457887836E-4</v>
      </c>
      <c r="P232"/>
    </row>
    <row r="233" spans="3:16" x14ac:dyDescent="0.2">
      <c r="C233" t="s">
        <v>583</v>
      </c>
      <c r="D233">
        <v>2013</v>
      </c>
      <c r="E233" s="56">
        <v>1.4188847889875084E-3</v>
      </c>
      <c r="F233" s="56">
        <v>4.9084814541845332E-4</v>
      </c>
      <c r="G233" s="56">
        <v>4.069192218955745E-4</v>
      </c>
      <c r="H233" s="56">
        <v>5.3208196641106663E-4</v>
      </c>
      <c r="I233" s="56">
        <v>3.5350673178941489E-4</v>
      </c>
      <c r="J233" s="56">
        <v>4.2043929506313711E-4</v>
      </c>
      <c r="K233" s="56">
        <v>3.6163110344467156E-4</v>
      </c>
      <c r="L233" s="56">
        <v>1.6228376214272571E-3</v>
      </c>
      <c r="M233" s="56">
        <v>7.2821788279053097E-4</v>
      </c>
      <c r="P233"/>
    </row>
    <row r="234" spans="3:16" x14ac:dyDescent="0.2">
      <c r="C234" t="s">
        <v>584</v>
      </c>
      <c r="D234">
        <v>2013</v>
      </c>
      <c r="E234" s="56">
        <v>8.9519052380608653E-4</v>
      </c>
      <c r="F234" s="56">
        <v>1.9677480731831803E-4</v>
      </c>
      <c r="G234" s="56">
        <v>2.1151041036139378E-4</v>
      </c>
      <c r="H234" s="56">
        <v>2.4448690357635911E-4</v>
      </c>
      <c r="I234" s="56">
        <v>2.1826939821708159E-4</v>
      </c>
      <c r="J234" s="56">
        <v>2.1561672721423942E-4</v>
      </c>
      <c r="K234" s="56">
        <v>1.7099085104169137E-4</v>
      </c>
      <c r="L234" s="56">
        <v>1.3967156778138591E-3</v>
      </c>
      <c r="M234" s="56">
        <v>4.5215687524817905E-4</v>
      </c>
      <c r="P234"/>
    </row>
    <row r="235" spans="3:16" x14ac:dyDescent="0.2">
      <c r="C235" t="s">
        <v>585</v>
      </c>
      <c r="D235">
        <v>2013</v>
      </c>
      <c r="E235" s="56">
        <v>6.1398305063607586E-4</v>
      </c>
      <c r="F235" s="56">
        <v>1.8007948266351493E-4</v>
      </c>
      <c r="G235" s="56">
        <v>2.0252074351312952E-4</v>
      </c>
      <c r="H235" s="56">
        <v>1.2814705163274607E-4</v>
      </c>
      <c r="I235" s="56">
        <v>1.3896049359983888E-4</v>
      </c>
      <c r="J235" s="56">
        <v>1.3058041638646395E-4</v>
      </c>
      <c r="K235" s="56">
        <v>1.800221594242164E-4</v>
      </c>
      <c r="L235" s="56">
        <v>9.8862592560356702E-4</v>
      </c>
      <c r="M235" s="56">
        <v>3.0974852750174231E-4</v>
      </c>
      <c r="P235"/>
    </row>
    <row r="236" spans="3:16" x14ac:dyDescent="0.2">
      <c r="C236" t="s">
        <v>586</v>
      </c>
      <c r="D236">
        <v>2013</v>
      </c>
      <c r="E236" s="56">
        <v>1.6018230097848756E-3</v>
      </c>
      <c r="F236" s="56">
        <v>4.337199401831059E-4</v>
      </c>
      <c r="G236" s="56">
        <v>3.9682349166454646E-4</v>
      </c>
      <c r="H236" s="56">
        <v>2.379685902402119E-4</v>
      </c>
      <c r="I236" s="56">
        <v>2.8437951769872197E-4</v>
      </c>
      <c r="J236" s="56">
        <v>3.1987239416179366E-4</v>
      </c>
      <c r="K236" s="56">
        <v>3.7368351298375832E-4</v>
      </c>
      <c r="L236" s="56">
        <v>1.300441879447411E-3</v>
      </c>
      <c r="M236" s="56">
        <v>5.9052238110146452E-4</v>
      </c>
      <c r="P236"/>
    </row>
    <row r="237" spans="3:16" x14ac:dyDescent="0.2">
      <c r="C237" t="s">
        <v>587</v>
      </c>
      <c r="D237">
        <v>2013</v>
      </c>
      <c r="E237" s="56">
        <v>1.7647525024153333E-4</v>
      </c>
      <c r="F237" s="56">
        <v>4.4643287748938811E-5</v>
      </c>
      <c r="G237" s="56">
        <v>5.8601169870897741E-5</v>
      </c>
      <c r="H237" s="56">
        <v>4.8125279299291652E-5</v>
      </c>
      <c r="I237" s="56">
        <v>6.0002663066138656E-5</v>
      </c>
      <c r="J237" s="56">
        <v>4.9669971744082474E-5</v>
      </c>
      <c r="K237" s="56">
        <v>7.4162118654654596E-5</v>
      </c>
      <c r="L237" s="56">
        <v>9.5840795523454043E-4</v>
      </c>
      <c r="M237" s="56">
        <v>1.9451098602124946E-4</v>
      </c>
      <c r="P237"/>
    </row>
    <row r="238" spans="3:16" x14ac:dyDescent="0.2">
      <c r="C238" t="s">
        <v>588</v>
      </c>
      <c r="D238">
        <v>2013</v>
      </c>
      <c r="E238" s="56">
        <v>8.1436185506009336E-4</v>
      </c>
      <c r="F238" s="56">
        <v>1.3301286531709348E-4</v>
      </c>
      <c r="G238" s="56">
        <v>1.7818235280510431E-4</v>
      </c>
      <c r="H238" s="56">
        <v>2.8644338643396962E-4</v>
      </c>
      <c r="I238" s="56">
        <v>2.4258704761308616E-4</v>
      </c>
      <c r="J238" s="56">
        <v>1.8905144683562658E-4</v>
      </c>
      <c r="K238" s="56">
        <v>2.1024178662296087E-4</v>
      </c>
      <c r="L238" s="56">
        <v>1.0274066069598123E-3</v>
      </c>
      <c r="M238" s="56">
        <v>3.8528921051009311E-4</v>
      </c>
      <c r="P238"/>
    </row>
    <row r="239" spans="3:16" x14ac:dyDescent="0.2">
      <c r="C239" t="s">
        <v>589</v>
      </c>
      <c r="D239">
        <v>2013</v>
      </c>
      <c r="E239" s="56">
        <v>7.8105605696827192E-5</v>
      </c>
      <c r="F239" s="56">
        <v>5.8700259991746113E-5</v>
      </c>
      <c r="G239" s="56">
        <v>1.4558186897490211E-5</v>
      </c>
      <c r="H239" s="56">
        <v>2.0285285722856012E-5</v>
      </c>
      <c r="I239" s="56">
        <v>2.2590499336872454E-5</v>
      </c>
      <c r="J239" s="56">
        <v>1.6183340581353183E-5</v>
      </c>
      <c r="K239" s="56">
        <v>1.4838549383887066E-4</v>
      </c>
      <c r="L239" s="56">
        <v>1.5929001756314547E-3</v>
      </c>
      <c r="M239" s="56">
        <v>2.6364063629734483E-4</v>
      </c>
      <c r="P239"/>
    </row>
    <row r="240" spans="3:16" x14ac:dyDescent="0.2">
      <c r="C240" t="s">
        <v>590</v>
      </c>
      <c r="D240">
        <v>2013</v>
      </c>
      <c r="E240" s="56">
        <v>1.848732140390053E-4</v>
      </c>
      <c r="F240" s="56">
        <v>6.8865424690236346E-5</v>
      </c>
      <c r="G240" s="56">
        <v>3.7012637651651781E-5</v>
      </c>
      <c r="H240" s="56">
        <v>2.9858870796336525E-5</v>
      </c>
      <c r="I240" s="56">
        <v>4.6099761027674628E-5</v>
      </c>
      <c r="J240" s="56">
        <v>3.054622985780485E-5</v>
      </c>
      <c r="K240" s="56">
        <v>1.4417623242837422E-4</v>
      </c>
      <c r="L240" s="56">
        <v>1.262587481729161E-3</v>
      </c>
      <c r="M240" s="56">
        <v>2.3215659879828913E-4</v>
      </c>
      <c r="P240"/>
    </row>
    <row r="241" spans="3:16" x14ac:dyDescent="0.2">
      <c r="C241" t="s">
        <v>591</v>
      </c>
      <c r="D241">
        <v>2013</v>
      </c>
      <c r="E241" s="56">
        <v>2.9106358772387122E-3</v>
      </c>
      <c r="F241" s="56">
        <v>5.4735710900571217E-4</v>
      </c>
      <c r="G241" s="56">
        <v>7.177980368032285E-4</v>
      </c>
      <c r="H241" s="56">
        <v>5.6068341220527921E-4</v>
      </c>
      <c r="I241" s="56">
        <v>7.7372138321125895E-4</v>
      </c>
      <c r="J241" s="56">
        <v>6.5810789270181233E-4</v>
      </c>
      <c r="K241" s="56">
        <v>7.2262271578959559E-4</v>
      </c>
      <c r="L241" s="56">
        <v>1.9573356218145544E-3</v>
      </c>
      <c r="M241" s="56">
        <v>1.0682149499824059E-3</v>
      </c>
      <c r="P241"/>
    </row>
    <row r="242" spans="3:16" x14ac:dyDescent="0.2">
      <c r="C242" t="s">
        <v>592</v>
      </c>
      <c r="D242">
        <v>2013</v>
      </c>
      <c r="E242" s="56">
        <v>1.8210966114795137E-4</v>
      </c>
      <c r="F242" s="56">
        <v>5.4919836027932518E-5</v>
      </c>
      <c r="G242" s="56">
        <v>3.1958534445944797E-5</v>
      </c>
      <c r="H242" s="56">
        <v>4.3446262634169529E-5</v>
      </c>
      <c r="I242" s="56">
        <v>4.0545338818969726E-5</v>
      </c>
      <c r="J242" s="56">
        <v>3.8967727651297636E-5</v>
      </c>
      <c r="K242" s="56">
        <v>1.5050056032086837E-4</v>
      </c>
      <c r="L242" s="56">
        <v>1.2496063490702405E-3</v>
      </c>
      <c r="M242" s="56">
        <v>2.4374858418661779E-4</v>
      </c>
      <c r="P242"/>
    </row>
    <row r="243" spans="3:16" x14ac:dyDescent="0.2">
      <c r="C243" t="s">
        <v>593</v>
      </c>
      <c r="D243">
        <v>2013</v>
      </c>
      <c r="E243" s="56">
        <v>4.7537739749960693E-4</v>
      </c>
      <c r="F243" s="56">
        <v>1.137514172079528E-4</v>
      </c>
      <c r="G243" s="56">
        <v>1.0945755187746435E-4</v>
      </c>
      <c r="H243" s="56">
        <v>1.0924361400775834E-4</v>
      </c>
      <c r="I243" s="56">
        <v>1.5381219890300737E-4</v>
      </c>
      <c r="J243" s="56">
        <v>1.1707932880899646E-4</v>
      </c>
      <c r="K243" s="56">
        <v>2.0413513562486115E-4</v>
      </c>
      <c r="L243" s="56">
        <v>1.1059897673707155E-3</v>
      </c>
      <c r="M243" s="56">
        <v>3.0130209068042501E-4</v>
      </c>
      <c r="P243"/>
    </row>
    <row r="244" spans="3:16" x14ac:dyDescent="0.2">
      <c r="C244" t="s">
        <v>594</v>
      </c>
      <c r="D244">
        <v>2013</v>
      </c>
      <c r="E244" s="56">
        <v>5.8470056360552733E-4</v>
      </c>
      <c r="F244" s="56">
        <v>1.3408891001004424E-4</v>
      </c>
      <c r="G244" s="56">
        <v>1.1808657611797351E-4</v>
      </c>
      <c r="H244" s="56">
        <v>1.1568203500895066E-4</v>
      </c>
      <c r="I244" s="56">
        <v>1.1983917980180417E-4</v>
      </c>
      <c r="J244" s="56">
        <v>8.1525670465366931E-5</v>
      </c>
      <c r="K244" s="56">
        <v>1.2721723666816683E-4</v>
      </c>
      <c r="L244" s="56">
        <v>7.2188264901589232E-4</v>
      </c>
      <c r="M244" s="56">
        <v>2.4904398175128894E-4</v>
      </c>
      <c r="P244"/>
    </row>
    <row r="245" spans="3:16" x14ac:dyDescent="0.2">
      <c r="C245" t="s">
        <v>595</v>
      </c>
      <c r="D245">
        <v>2013</v>
      </c>
      <c r="E245" s="56">
        <v>1.3018033173061659E-4</v>
      </c>
      <c r="F245" s="56">
        <v>4.4126478000985775E-5</v>
      </c>
      <c r="G245" s="56">
        <v>3.0420652390348253E-5</v>
      </c>
      <c r="H245" s="56">
        <v>3.2543642919194658E-5</v>
      </c>
      <c r="I245" s="56">
        <v>4.4058255347465073E-5</v>
      </c>
      <c r="J245" s="56">
        <v>2.7123671514678855E-5</v>
      </c>
      <c r="K245" s="56">
        <v>1.1151209878696838E-4</v>
      </c>
      <c r="L245" s="56">
        <v>1.2837051699757761E-3</v>
      </c>
      <c r="M245" s="56">
        <v>2.518674072686438E-4</v>
      </c>
      <c r="P245"/>
    </row>
    <row r="246" spans="3:16" x14ac:dyDescent="0.2">
      <c r="C246" t="s">
        <v>596</v>
      </c>
      <c r="D246">
        <v>2013</v>
      </c>
      <c r="E246" s="56">
        <v>1.7768833973399309E-3</v>
      </c>
      <c r="F246" s="56">
        <v>4.4638507424662067E-4</v>
      </c>
      <c r="G246" s="56">
        <v>3.3599873873540114E-4</v>
      </c>
      <c r="H246" s="56">
        <v>4.3900985163523431E-4</v>
      </c>
      <c r="I246" s="56">
        <v>3.5899333691164935E-4</v>
      </c>
      <c r="J246" s="56">
        <v>3.3849819521224769E-4</v>
      </c>
      <c r="K246" s="56">
        <v>3.6540006500989156E-4</v>
      </c>
      <c r="L246" s="56">
        <v>1.4303732131712072E-3</v>
      </c>
      <c r="M246" s="56">
        <v>6.6083798059323286E-4</v>
      </c>
      <c r="P246"/>
    </row>
    <row r="247" spans="3:16" x14ac:dyDescent="0.2">
      <c r="C247" t="s">
        <v>597</v>
      </c>
      <c r="D247">
        <v>2013</v>
      </c>
      <c r="E247" s="56">
        <v>3.5825885315498727E-4</v>
      </c>
      <c r="F247" s="56">
        <v>8.3987006346251887E-5</v>
      </c>
      <c r="G247" s="56">
        <v>1.0361500824855886E-4</v>
      </c>
      <c r="H247" s="56">
        <v>9.4103367179822168E-5</v>
      </c>
      <c r="I247" s="56">
        <v>9.2857985875000325E-5</v>
      </c>
      <c r="J247" s="56">
        <v>9.8858999865843625E-5</v>
      </c>
      <c r="K247" s="56">
        <v>1.1873779984163956E-4</v>
      </c>
      <c r="L247" s="56">
        <v>8.9290529844705357E-4</v>
      </c>
      <c r="M247" s="56">
        <v>2.3885673979228032E-4</v>
      </c>
      <c r="P247"/>
    </row>
    <row r="248" spans="3:16" x14ac:dyDescent="0.2">
      <c r="C248" t="s">
        <v>598</v>
      </c>
      <c r="D248">
        <v>2013</v>
      </c>
      <c r="E248" s="56">
        <v>1.6214876124747016E-3</v>
      </c>
      <c r="F248" s="56">
        <v>7.2890611954237066E-4</v>
      </c>
      <c r="G248" s="56">
        <v>5.7930046845187033E-4</v>
      </c>
      <c r="H248" s="56">
        <v>7.1259996292896666E-4</v>
      </c>
      <c r="I248" s="56">
        <v>6.7731603986606961E-4</v>
      </c>
      <c r="J248" s="56">
        <v>7.4295419390212926E-4</v>
      </c>
      <c r="K248" s="56">
        <v>6.1526022744754362E-4</v>
      </c>
      <c r="L248" s="56">
        <v>1.8395619209568682E-3</v>
      </c>
      <c r="M248" s="56">
        <v>1.0048590320005549E-3</v>
      </c>
      <c r="P248"/>
    </row>
    <row r="249" spans="3:16" x14ac:dyDescent="0.2">
      <c r="C249" t="s">
        <v>599</v>
      </c>
      <c r="D249">
        <v>2013</v>
      </c>
      <c r="E249" s="56">
        <v>2.9218170481196658E-4</v>
      </c>
      <c r="F249" s="56">
        <v>7.78970691650414E-5</v>
      </c>
      <c r="G249" s="56">
        <v>6.456907701159053E-5</v>
      </c>
      <c r="H249" s="56">
        <v>7.1214192728170228E-5</v>
      </c>
      <c r="I249" s="56">
        <v>1.0268518220086809E-4</v>
      </c>
      <c r="J249" s="56">
        <v>7.6945436477733408E-5</v>
      </c>
      <c r="K249" s="56">
        <v>2.0014409420453271E-4</v>
      </c>
      <c r="L249" s="56">
        <v>1.5139690492105362E-3</v>
      </c>
      <c r="M249" s="56">
        <v>3.1249932399973177E-4</v>
      </c>
      <c r="P249"/>
    </row>
    <row r="250" spans="3:16" x14ac:dyDescent="0.2">
      <c r="C250" t="s">
        <v>600</v>
      </c>
      <c r="D250">
        <v>2013</v>
      </c>
      <c r="E250" s="56">
        <v>3.8794580498599366E-5</v>
      </c>
      <c r="F250" s="56">
        <v>4.996262346101504E-5</v>
      </c>
      <c r="G250" s="56">
        <v>1.2938267518043047E-5</v>
      </c>
      <c r="H250" s="56">
        <v>2.0064380511783045E-5</v>
      </c>
      <c r="I250" s="56">
        <v>2.3400467081643111E-5</v>
      </c>
      <c r="J250" s="56">
        <v>1.6569849891830215E-5</v>
      </c>
      <c r="K250" s="56">
        <v>1.3749488900419962E-4</v>
      </c>
      <c r="L250" s="56">
        <v>9.7702326849507821E-4</v>
      </c>
      <c r="M250" s="56">
        <v>1.4087982502995281E-4</v>
      </c>
      <c r="P250"/>
    </row>
    <row r="251" spans="3:16" x14ac:dyDescent="0.2">
      <c r="C251" t="s">
        <v>601</v>
      </c>
      <c r="D251">
        <v>2013</v>
      </c>
      <c r="E251" s="56">
        <v>3.754658501697469E-4</v>
      </c>
      <c r="F251" s="56">
        <v>1.3246013391146968E-4</v>
      </c>
      <c r="G251" s="56">
        <v>7.6335269370024868E-5</v>
      </c>
      <c r="H251" s="56">
        <v>1.7219755518099738E-4</v>
      </c>
      <c r="I251" s="56">
        <v>1.8971272587040263E-4</v>
      </c>
      <c r="J251" s="56">
        <v>1.8352931440163348E-4</v>
      </c>
      <c r="K251" s="56">
        <v>2.3682556829462655E-4</v>
      </c>
      <c r="L251" s="56">
        <v>1.3198286146191686E-3</v>
      </c>
      <c r="M251" s="56">
        <v>3.0999944694934346E-4</v>
      </c>
      <c r="P251"/>
    </row>
    <row r="252" spans="3:16" x14ac:dyDescent="0.2">
      <c r="C252" t="s">
        <v>602</v>
      </c>
      <c r="D252">
        <v>2013</v>
      </c>
      <c r="E252" s="56">
        <v>3.2214871265856706E-3</v>
      </c>
      <c r="F252" s="56">
        <v>1.2285945252124306E-3</v>
      </c>
      <c r="G252" s="56">
        <v>8.3137666703012752E-4</v>
      </c>
      <c r="H252" s="56">
        <v>1.1174033701608671E-3</v>
      </c>
      <c r="I252" s="56">
        <v>8.2148187267137472E-4</v>
      </c>
      <c r="J252" s="56">
        <v>5.8346914967004164E-4</v>
      </c>
      <c r="K252" s="56">
        <v>5.8413230300702736E-4</v>
      </c>
      <c r="L252" s="56">
        <v>2.0973797334516708E-3</v>
      </c>
      <c r="M252" s="56">
        <v>1.2526722424333345E-3</v>
      </c>
      <c r="P252"/>
    </row>
    <row r="253" spans="3:16" x14ac:dyDescent="0.2">
      <c r="C253" t="s">
        <v>603</v>
      </c>
      <c r="D253">
        <v>2013</v>
      </c>
      <c r="E253" s="56">
        <v>2.2529193267192374E-4</v>
      </c>
      <c r="F253" s="56">
        <v>5.8741098790394091E-5</v>
      </c>
      <c r="G253" s="56">
        <v>5.0930352386598873E-5</v>
      </c>
      <c r="H253" s="56">
        <v>6.428648593288173E-5</v>
      </c>
      <c r="I253" s="56">
        <v>4.5718699920075421E-5</v>
      </c>
      <c r="J253" s="56">
        <v>4.9179773459046788E-5</v>
      </c>
      <c r="K253" s="56">
        <v>7.3661557476486223E-5</v>
      </c>
      <c r="L253" s="56">
        <v>1.2880481910644381E-3</v>
      </c>
      <c r="M253" s="56">
        <v>2.2850189964301326E-4</v>
      </c>
      <c r="P253"/>
    </row>
    <row r="254" spans="3:16" x14ac:dyDescent="0.2">
      <c r="C254" t="s">
        <v>604</v>
      </c>
      <c r="D254">
        <v>2013</v>
      </c>
      <c r="E254" s="56">
        <v>2.5059685621459761E-4</v>
      </c>
      <c r="F254" s="56">
        <v>3.8033010251055694E-5</v>
      </c>
      <c r="G254" s="56">
        <v>4.8553616361282597E-5</v>
      </c>
      <c r="H254" s="56">
        <v>3.882121039806226E-5</v>
      </c>
      <c r="I254" s="56">
        <v>5.7298561008126055E-5</v>
      </c>
      <c r="J254" s="56">
        <v>6.7286794114390178E-5</v>
      </c>
      <c r="K254" s="56">
        <v>6.2080515950652674E-5</v>
      </c>
      <c r="L254" s="56">
        <v>7.4631583826980155E-4</v>
      </c>
      <c r="M254" s="56">
        <v>1.5904166626094814E-4</v>
      </c>
      <c r="P254"/>
    </row>
    <row r="255" spans="3:16" x14ac:dyDescent="0.2">
      <c r="C255" t="s">
        <v>605</v>
      </c>
      <c r="D255">
        <v>2013</v>
      </c>
      <c r="E255" s="56">
        <v>1.4147144131733177E-3</v>
      </c>
      <c r="F255" s="56">
        <v>3.0148359928466184E-4</v>
      </c>
      <c r="G255" s="56">
        <v>3.4107727456282659E-4</v>
      </c>
      <c r="H255" s="56">
        <v>3.1878921619261089E-4</v>
      </c>
      <c r="I255" s="56">
        <v>2.4334578861255672E-4</v>
      </c>
      <c r="J255" s="56">
        <v>1.6749556766848056E-4</v>
      </c>
      <c r="K255" s="56">
        <v>2.2328655298712509E-4</v>
      </c>
      <c r="L255" s="56">
        <v>1.4472515179319813E-3</v>
      </c>
      <c r="M255" s="56">
        <v>5.491953907358516E-4</v>
      </c>
      <c r="P255"/>
    </row>
    <row r="256" spans="3:16" x14ac:dyDescent="0.2">
      <c r="C256" t="s">
        <v>606</v>
      </c>
      <c r="D256">
        <v>2013</v>
      </c>
      <c r="E256" s="56">
        <v>3.2699001957527227E-4</v>
      </c>
      <c r="F256" s="56">
        <v>9.3704623011840369E-5</v>
      </c>
      <c r="G256" s="56">
        <v>8.3553014116562443E-5</v>
      </c>
      <c r="H256" s="56">
        <v>9.2413463442807741E-5</v>
      </c>
      <c r="I256" s="56">
        <v>8.8371315766706427E-5</v>
      </c>
      <c r="J256" s="56">
        <v>3.7548599151882276E-5</v>
      </c>
      <c r="K256" s="56">
        <v>9.3526756219312741E-5</v>
      </c>
      <c r="L256" s="56">
        <v>1.2748837008701465E-3</v>
      </c>
      <c r="M256" s="56">
        <v>2.6921060678869425E-4</v>
      </c>
      <c r="P256"/>
    </row>
    <row r="257" spans="3:16" x14ac:dyDescent="0.2">
      <c r="C257" t="s">
        <v>607</v>
      </c>
      <c r="D257">
        <v>2013</v>
      </c>
      <c r="E257" s="56">
        <v>2.3462700406655526E-3</v>
      </c>
      <c r="F257" s="56">
        <v>8.6517994953663399E-4</v>
      </c>
      <c r="G257" s="56">
        <v>9.8899472105700597E-4</v>
      </c>
      <c r="H257" s="56">
        <v>3.7885206396637332E-4</v>
      </c>
      <c r="I257" s="56">
        <v>7.8821474726313383E-4</v>
      </c>
      <c r="J257" s="56">
        <v>8.5725042982536556E-4</v>
      </c>
      <c r="K257" s="56">
        <v>7.2180295913047872E-4</v>
      </c>
      <c r="L257" s="56">
        <v>2.6549329730751626E-3</v>
      </c>
      <c r="M257" s="56">
        <v>1.237231649067364E-3</v>
      </c>
      <c r="P257"/>
    </row>
    <row r="258" spans="3:16" x14ac:dyDescent="0.2">
      <c r="C258" t="s">
        <v>557</v>
      </c>
      <c r="D258">
        <v>2014</v>
      </c>
      <c r="E258" s="56">
        <v>4.4165272590430976E-4</v>
      </c>
      <c r="F258" s="56">
        <v>1.247409598043463E-4</v>
      </c>
      <c r="G258" s="56">
        <v>1.009305920441549E-4</v>
      </c>
      <c r="H258" s="56">
        <v>7.0312728154620354E-5</v>
      </c>
      <c r="I258" s="56">
        <v>1.0482883108179874E-4</v>
      </c>
      <c r="J258" s="56">
        <v>9.0369766878835799E-5</v>
      </c>
      <c r="K258" s="56">
        <v>1.6106597890653326E-4</v>
      </c>
      <c r="L258" s="56">
        <v>1.2088604181820738E-3</v>
      </c>
      <c r="M258" s="56">
        <v>2.9742793642943975E-4</v>
      </c>
      <c r="P258"/>
    </row>
    <row r="259" spans="3:16" x14ac:dyDescent="0.2">
      <c r="C259" t="s">
        <v>558</v>
      </c>
      <c r="D259">
        <v>2014</v>
      </c>
      <c r="E259" s="56">
        <v>2.1302025905263278E-3</v>
      </c>
      <c r="F259" s="56">
        <v>7.4737679941887659E-4</v>
      </c>
      <c r="G259" s="56">
        <v>5.429138302203211E-4</v>
      </c>
      <c r="H259" s="56">
        <v>5.9240897153543337E-4</v>
      </c>
      <c r="I259" s="56">
        <v>5.0971693914082935E-4</v>
      </c>
      <c r="J259" s="56">
        <v>6.8233888723257029E-4</v>
      </c>
      <c r="K259" s="56">
        <v>5.4629853412104554E-4</v>
      </c>
      <c r="L259" s="56">
        <v>3.0895082964791467E-3</v>
      </c>
      <c r="M259" s="56">
        <v>1.0439511398990158E-3</v>
      </c>
      <c r="P259"/>
    </row>
    <row r="260" spans="3:16" x14ac:dyDescent="0.2">
      <c r="C260" t="s">
        <v>559</v>
      </c>
      <c r="D260">
        <v>2014</v>
      </c>
      <c r="E260" s="56">
        <v>2.0755801150055224E-4</v>
      </c>
      <c r="F260" s="56">
        <v>7.6304604202344901E-5</v>
      </c>
      <c r="G260" s="56">
        <v>4.2399665423587846E-5</v>
      </c>
      <c r="H260" s="56">
        <v>5.0512874318451318E-5</v>
      </c>
      <c r="I260" s="56">
        <v>6.4354539757380448E-5</v>
      </c>
      <c r="J260" s="56">
        <v>8.0050600868950239E-5</v>
      </c>
      <c r="K260" s="56">
        <v>1.2367729029372402E-4</v>
      </c>
      <c r="L260" s="56">
        <v>6.0859283337577673E-4</v>
      </c>
      <c r="M260" s="56">
        <v>1.6936929480296833E-4</v>
      </c>
      <c r="P260"/>
    </row>
    <row r="261" spans="3:16" x14ac:dyDescent="0.2">
      <c r="C261" t="s">
        <v>560</v>
      </c>
      <c r="D261">
        <v>2014</v>
      </c>
      <c r="E261" s="56">
        <v>6.8116303600899671E-4</v>
      </c>
      <c r="F261" s="56">
        <v>1.8041414817560012E-4</v>
      </c>
      <c r="G261" s="56">
        <v>1.5174903900644487E-4</v>
      </c>
      <c r="H261" s="56">
        <v>1.9872099950116642E-4</v>
      </c>
      <c r="I261" s="56">
        <v>1.8346419926398933E-4</v>
      </c>
      <c r="J261" s="56">
        <v>1.8665846181159702E-4</v>
      </c>
      <c r="K261" s="56">
        <v>2.3672455930945713E-4</v>
      </c>
      <c r="L261" s="56">
        <v>1.3548223420412633E-3</v>
      </c>
      <c r="M261" s="56">
        <v>4.0953137252117415E-4</v>
      </c>
      <c r="P261"/>
    </row>
    <row r="262" spans="3:16" x14ac:dyDescent="0.2">
      <c r="C262" t="s">
        <v>561</v>
      </c>
      <c r="D262">
        <v>2014</v>
      </c>
      <c r="E262" s="56">
        <v>3.9196295046782039E-5</v>
      </c>
      <c r="F262" s="56">
        <v>5.1850008388000601E-5</v>
      </c>
      <c r="G262" s="56">
        <v>1.144148632089702E-5</v>
      </c>
      <c r="H262" s="56">
        <v>1.560493597341857E-5</v>
      </c>
      <c r="I262" s="56">
        <v>2.5551969878594585E-5</v>
      </c>
      <c r="J262" s="56">
        <v>8.2101326492344271E-6</v>
      </c>
      <c r="K262" s="56">
        <v>1.3683605482791466E-4</v>
      </c>
      <c r="L262" s="56">
        <v>1.06051595761106E-3</v>
      </c>
      <c r="M262" s="56">
        <v>1.6341648271135664E-4</v>
      </c>
      <c r="P262"/>
    </row>
    <row r="263" spans="3:16" x14ac:dyDescent="0.2">
      <c r="C263" t="s">
        <v>562</v>
      </c>
      <c r="D263">
        <v>2014</v>
      </c>
      <c r="E263" s="56">
        <v>3.8425686451558572E-4</v>
      </c>
      <c r="F263" s="56">
        <v>8.9882164806104423E-5</v>
      </c>
      <c r="G263" s="56">
        <v>6.8291488864144994E-5</v>
      </c>
      <c r="H263" s="56">
        <v>8.3454005469685893E-5</v>
      </c>
      <c r="I263" s="56">
        <v>8.1190248462530363E-5</v>
      </c>
      <c r="J263" s="56">
        <v>5.7011781925150835E-5</v>
      </c>
      <c r="K263" s="56">
        <v>1.1801430774751077E-4</v>
      </c>
      <c r="L263" s="56">
        <v>8.2735892490632876E-4</v>
      </c>
      <c r="M263" s="56">
        <v>2.0017490009110041E-4</v>
      </c>
      <c r="P263"/>
    </row>
    <row r="264" spans="3:16" x14ac:dyDescent="0.2">
      <c r="C264" t="s">
        <v>563</v>
      </c>
      <c r="D264">
        <v>2014</v>
      </c>
      <c r="E264" s="56">
        <v>6.0283889200169589E-4</v>
      </c>
      <c r="F264" s="56">
        <v>1.5876806495568465E-4</v>
      </c>
      <c r="G264" s="56">
        <v>1.1836991049283703E-4</v>
      </c>
      <c r="H264" s="56">
        <v>1.5457631485728013E-4</v>
      </c>
      <c r="I264" s="56">
        <v>1.7831076246708406E-4</v>
      </c>
      <c r="J264" s="56">
        <v>7.2689253958788415E-5</v>
      </c>
      <c r="K264" s="56">
        <v>8.3085094953225548E-5</v>
      </c>
      <c r="L264" s="56">
        <v>1.0875592769668092E-3</v>
      </c>
      <c r="M264" s="56">
        <v>3.0845870035881988E-4</v>
      </c>
      <c r="P264"/>
    </row>
    <row r="265" spans="3:16" x14ac:dyDescent="0.2">
      <c r="C265" t="s">
        <v>564</v>
      </c>
      <c r="D265">
        <v>2014</v>
      </c>
      <c r="E265" s="56">
        <v>2.0549255878387143E-3</v>
      </c>
      <c r="F265" s="56">
        <v>4.7298603749596814E-4</v>
      </c>
      <c r="G265" s="56">
        <v>3.8876555147496298E-4</v>
      </c>
      <c r="H265" s="56">
        <v>4.8691107432853874E-4</v>
      </c>
      <c r="I265" s="56">
        <v>3.4736147297937894E-4</v>
      </c>
      <c r="J265" s="56">
        <v>4.772266676685902E-4</v>
      </c>
      <c r="K265" s="56">
        <v>5.0625717413877358E-4</v>
      </c>
      <c r="L265" s="56">
        <v>1.2970906823030124E-3</v>
      </c>
      <c r="M265" s="56">
        <v>7.3059559897934703E-4</v>
      </c>
      <c r="P265"/>
    </row>
    <row r="266" spans="3:16" x14ac:dyDescent="0.2">
      <c r="C266" t="s">
        <v>565</v>
      </c>
      <c r="D266">
        <v>2014</v>
      </c>
      <c r="E266" s="56">
        <v>2.8454730179831825E-3</v>
      </c>
      <c r="F266" s="56">
        <v>1.1458879978263443E-3</v>
      </c>
      <c r="G266" s="56">
        <v>4.7540624373879867E-4</v>
      </c>
      <c r="H266" s="56">
        <v>3.8556100868928847E-4</v>
      </c>
      <c r="I266" s="56">
        <v>6.7462828667466895E-4</v>
      </c>
      <c r="J266" s="56">
        <v>6.8377578886686774E-4</v>
      </c>
      <c r="K266" s="56">
        <v>6.7836850369250713E-4</v>
      </c>
      <c r="L266" s="56">
        <v>2.5833598558278529E-3</v>
      </c>
      <c r="M266" s="56">
        <v>1.0556446217352335E-3</v>
      </c>
      <c r="P266"/>
    </row>
    <row r="267" spans="3:16" x14ac:dyDescent="0.2">
      <c r="C267" t="s">
        <v>566</v>
      </c>
      <c r="D267">
        <v>2014</v>
      </c>
      <c r="E267" s="56">
        <v>9.8515561884070157E-5</v>
      </c>
      <c r="F267" s="56">
        <v>6.7834378021043641E-5</v>
      </c>
      <c r="G267" s="56">
        <v>2.1927316722506771E-5</v>
      </c>
      <c r="H267" s="56">
        <v>2.3907065996920307E-5</v>
      </c>
      <c r="I267" s="56">
        <v>2.9257001498775575E-5</v>
      </c>
      <c r="J267" s="56">
        <v>1.9126828646798151E-5</v>
      </c>
      <c r="K267" s="56">
        <v>1.135465071527294E-4</v>
      </c>
      <c r="L267" s="56">
        <v>6.1854015088406956E-4</v>
      </c>
      <c r="M267" s="56">
        <v>1.5554975342725431E-4</v>
      </c>
      <c r="P267"/>
    </row>
    <row r="268" spans="3:16" x14ac:dyDescent="0.2">
      <c r="C268" t="s">
        <v>567</v>
      </c>
      <c r="D268">
        <v>2014</v>
      </c>
      <c r="E268" s="56">
        <v>1.9195050005272441E-4</v>
      </c>
      <c r="F268" s="56">
        <v>6.1596036512640253E-5</v>
      </c>
      <c r="G268" s="56">
        <v>3.2213322667092221E-5</v>
      </c>
      <c r="H268" s="56">
        <v>4.438212157292305E-5</v>
      </c>
      <c r="I268" s="56">
        <v>5.1035732246887862E-5</v>
      </c>
      <c r="J268" s="56">
        <v>3.8198625417670807E-5</v>
      </c>
      <c r="K268" s="56">
        <v>1.8041588976159113E-4</v>
      </c>
      <c r="L268" s="56">
        <v>1.0621540577475683E-3</v>
      </c>
      <c r="M268" s="56">
        <v>1.8999990716273276E-4</v>
      </c>
      <c r="P268"/>
    </row>
    <row r="269" spans="3:16" x14ac:dyDescent="0.2">
      <c r="C269" t="s">
        <v>568</v>
      </c>
      <c r="D269">
        <v>2014</v>
      </c>
      <c r="E269" s="56">
        <v>1.217629133982168E-3</v>
      </c>
      <c r="F269" s="56">
        <v>2.9761528491151695E-4</v>
      </c>
      <c r="G269" s="56">
        <v>3.2781983365884224E-4</v>
      </c>
      <c r="H269" s="56">
        <v>2.6616928165430743E-4</v>
      </c>
      <c r="I269" s="56">
        <v>2.2951534518367726E-4</v>
      </c>
      <c r="J269" s="56">
        <v>2.2241281614252689E-4</v>
      </c>
      <c r="K269" s="56">
        <v>3.4423556719305026E-4</v>
      </c>
      <c r="L269" s="56">
        <v>1.7569073057349658E-3</v>
      </c>
      <c r="M269" s="56">
        <v>5.9881875273170616E-4</v>
      </c>
      <c r="P269"/>
    </row>
    <row r="270" spans="3:16" x14ac:dyDescent="0.2">
      <c r="C270" t="s">
        <v>569</v>
      </c>
      <c r="D270">
        <v>2014</v>
      </c>
      <c r="E270" s="56">
        <v>8.3566292574877553E-4</v>
      </c>
      <c r="F270" s="56">
        <v>3.0845542501807647E-4</v>
      </c>
      <c r="G270" s="56">
        <v>3.1561025451983199E-4</v>
      </c>
      <c r="H270" s="56">
        <v>2.6617104526055382E-4</v>
      </c>
      <c r="I270" s="56">
        <v>2.7638890510370474E-4</v>
      </c>
      <c r="J270" s="56">
        <v>3.6252704465280236E-4</v>
      </c>
      <c r="K270" s="56">
        <v>2.6873018264603221E-4</v>
      </c>
      <c r="L270" s="56">
        <v>9.6066965135466751E-4</v>
      </c>
      <c r="M270" s="56">
        <v>4.6008296691340286E-4</v>
      </c>
      <c r="P270"/>
    </row>
    <row r="271" spans="3:16" x14ac:dyDescent="0.2">
      <c r="C271" t="s">
        <v>570</v>
      </c>
      <c r="D271">
        <v>2014</v>
      </c>
      <c r="E271" s="56">
        <v>1.2240796759165014E-4</v>
      </c>
      <c r="F271" s="56">
        <v>5.5087941530607293E-5</v>
      </c>
      <c r="G271" s="56">
        <v>3.3072691481315401E-5</v>
      </c>
      <c r="H271" s="56">
        <v>1.9444640668510697E-5</v>
      </c>
      <c r="I271" s="56">
        <v>3.608341726877441E-5</v>
      </c>
      <c r="J271" s="56">
        <v>3.776097151283227E-5</v>
      </c>
      <c r="K271" s="56">
        <v>1.2367738589424881E-4</v>
      </c>
      <c r="L271" s="56">
        <v>1.3031197367185466E-3</v>
      </c>
      <c r="M271" s="56">
        <v>2.2097124626588454E-4</v>
      </c>
      <c r="P271"/>
    </row>
    <row r="272" spans="3:16" x14ac:dyDescent="0.2">
      <c r="C272" t="s">
        <v>571</v>
      </c>
      <c r="D272">
        <v>2014</v>
      </c>
      <c r="E272" s="56">
        <v>2.7355607369649898E-4</v>
      </c>
      <c r="F272" s="56">
        <v>6.2164527587422721E-5</v>
      </c>
      <c r="G272" s="56">
        <v>3.9105635785795226E-5</v>
      </c>
      <c r="H272" s="56">
        <v>7.0103872908488509E-5</v>
      </c>
      <c r="I272" s="56">
        <v>7.5934232627090763E-5</v>
      </c>
      <c r="J272" s="56">
        <v>5.8573776974626913E-5</v>
      </c>
      <c r="K272" s="56">
        <v>1.3761906468789199E-4</v>
      </c>
      <c r="L272" s="56">
        <v>9.7612081532623375E-4</v>
      </c>
      <c r="M272" s="56">
        <v>2.2044361668820795E-4</v>
      </c>
      <c r="P272"/>
    </row>
    <row r="273" spans="3:16" x14ac:dyDescent="0.2">
      <c r="C273" t="s">
        <v>572</v>
      </c>
      <c r="D273">
        <v>2014</v>
      </c>
      <c r="E273" s="56">
        <v>6.0889453677457543E-4</v>
      </c>
      <c r="F273" s="56">
        <v>1.5317309967785141E-4</v>
      </c>
      <c r="G273" s="56">
        <v>1.7557562762141727E-4</v>
      </c>
      <c r="H273" s="56">
        <v>1.1958326428230264E-4</v>
      </c>
      <c r="I273" s="56">
        <v>1.3901444081084385E-4</v>
      </c>
      <c r="J273" s="56">
        <v>1.379282990447142E-4</v>
      </c>
      <c r="K273" s="56">
        <v>1.459107190286464E-4</v>
      </c>
      <c r="L273" s="56">
        <v>1.2690716518778979E-3</v>
      </c>
      <c r="M273" s="56">
        <v>3.6452608846937706E-4</v>
      </c>
      <c r="P273"/>
    </row>
    <row r="274" spans="3:16" x14ac:dyDescent="0.2">
      <c r="C274" t="s">
        <v>573</v>
      </c>
      <c r="D274">
        <v>2014</v>
      </c>
      <c r="E274" s="56">
        <v>5.5596190309871452E-4</v>
      </c>
      <c r="F274" s="56">
        <v>1.4209092543567131E-4</v>
      </c>
      <c r="G274" s="56">
        <v>1.5252615883363407E-4</v>
      </c>
      <c r="H274" s="56">
        <v>2.1851074439181237E-4</v>
      </c>
      <c r="I274" s="56">
        <v>1.2164450069191546E-4</v>
      </c>
      <c r="J274" s="56">
        <v>1.8635827397904526E-4</v>
      </c>
      <c r="K274" s="56">
        <v>1.7242822001510533E-4</v>
      </c>
      <c r="L274" s="56">
        <v>1.3937902411763009E-3</v>
      </c>
      <c r="M274" s="56">
        <v>3.7572886993390402E-4</v>
      </c>
      <c r="P274"/>
    </row>
    <row r="275" spans="3:16" x14ac:dyDescent="0.2">
      <c r="C275" t="s">
        <v>574</v>
      </c>
      <c r="D275">
        <v>2014</v>
      </c>
      <c r="E275" s="56">
        <v>4.1785255760872674E-4</v>
      </c>
      <c r="F275" s="56">
        <v>1.2772166382607326E-4</v>
      </c>
      <c r="G275" s="56">
        <v>1.2125481606936578E-4</v>
      </c>
      <c r="H275" s="56">
        <v>1.3746397980742722E-4</v>
      </c>
      <c r="I275" s="56">
        <v>1.1113652156127368E-4</v>
      </c>
      <c r="J275" s="56">
        <v>1.0814705537965104E-4</v>
      </c>
      <c r="K275" s="56">
        <v>1.9523318651797709E-4</v>
      </c>
      <c r="L275" s="56">
        <v>1.4231114184920953E-3</v>
      </c>
      <c r="M275" s="56">
        <v>3.4309530011535745E-4</v>
      </c>
      <c r="P275"/>
    </row>
    <row r="276" spans="3:16" x14ac:dyDescent="0.2">
      <c r="C276" t="s">
        <v>575</v>
      </c>
      <c r="D276">
        <v>2014</v>
      </c>
      <c r="E276" s="56">
        <v>4.300945820995495E-4</v>
      </c>
      <c r="F276" s="56">
        <v>1.6536371335342805E-4</v>
      </c>
      <c r="G276" s="56">
        <v>6.2628812985397926E-5</v>
      </c>
      <c r="H276" s="56">
        <v>8.6039165643221518E-5</v>
      </c>
      <c r="I276" s="56">
        <v>1.2011062997037238E-4</v>
      </c>
      <c r="J276" s="56">
        <v>8.2969330071530273E-5</v>
      </c>
      <c r="K276" s="56">
        <v>2.0621517859990916E-4</v>
      </c>
      <c r="L276" s="56">
        <v>1.019503459381894E-3</v>
      </c>
      <c r="M276" s="56">
        <v>2.6490374939657077E-4</v>
      </c>
      <c r="P276"/>
    </row>
    <row r="277" spans="3:16" x14ac:dyDescent="0.2">
      <c r="C277" t="s">
        <v>576</v>
      </c>
      <c r="D277">
        <v>2014</v>
      </c>
      <c r="E277" s="56">
        <v>1.6677698711672036E-3</v>
      </c>
      <c r="F277" s="56">
        <v>2.86942445137739E-4</v>
      </c>
      <c r="G277" s="56">
        <v>2.4358873683437134E-4</v>
      </c>
      <c r="H277" s="56">
        <v>4.5664186499199246E-4</v>
      </c>
      <c r="I277" s="56">
        <v>4.1219132752522944E-4</v>
      </c>
      <c r="J277" s="56">
        <v>3.1944910267986713E-4</v>
      </c>
      <c r="K277" s="56">
        <v>3.1856073305125247E-4</v>
      </c>
      <c r="L277" s="56">
        <v>8.6026542779504172E-4</v>
      </c>
      <c r="M277" s="56">
        <v>5.3065971163725461E-4</v>
      </c>
      <c r="P277"/>
    </row>
    <row r="278" spans="3:16" x14ac:dyDescent="0.2">
      <c r="C278" t="s">
        <v>577</v>
      </c>
      <c r="D278">
        <v>2014</v>
      </c>
      <c r="E278" s="56">
        <v>3.003438948517648E-4</v>
      </c>
      <c r="F278" s="56">
        <v>1.0142355783714552E-4</v>
      </c>
      <c r="G278" s="56">
        <v>7.8835358688987908E-5</v>
      </c>
      <c r="H278" s="56">
        <v>4.99634471168152E-5</v>
      </c>
      <c r="I278" s="56">
        <v>7.0720166328482184E-5</v>
      </c>
      <c r="J278" s="56">
        <v>5.4939812807186171E-5</v>
      </c>
      <c r="K278" s="56">
        <v>8.9712933415703777E-5</v>
      </c>
      <c r="L278" s="56">
        <v>1.0565034183331746E-3</v>
      </c>
      <c r="M278" s="56">
        <v>2.2521237220981234E-4</v>
      </c>
      <c r="P278"/>
    </row>
    <row r="279" spans="3:16" x14ac:dyDescent="0.2">
      <c r="C279" t="s">
        <v>578</v>
      </c>
      <c r="D279">
        <v>2014</v>
      </c>
      <c r="E279" s="56">
        <v>2.6022315209054666E-4</v>
      </c>
      <c r="F279" s="56">
        <v>8.6766398031646084E-5</v>
      </c>
      <c r="G279" s="56">
        <v>5.3826845547754896E-5</v>
      </c>
      <c r="H279" s="56">
        <v>8.5176516063001522E-5</v>
      </c>
      <c r="I279" s="56">
        <v>6.5363497879500164E-5</v>
      </c>
      <c r="J279" s="56">
        <v>6.3879223488271498E-5</v>
      </c>
      <c r="K279" s="56">
        <v>1.1519072746427149E-4</v>
      </c>
      <c r="L279" s="56">
        <v>1.2368121430615985E-3</v>
      </c>
      <c r="M279" s="56">
        <v>2.6437179927991732E-4</v>
      </c>
      <c r="P279"/>
    </row>
    <row r="280" spans="3:16" x14ac:dyDescent="0.2">
      <c r="C280" t="s">
        <v>579</v>
      </c>
      <c r="D280">
        <v>2014</v>
      </c>
      <c r="E280" s="56">
        <v>2.037270736303599E-4</v>
      </c>
      <c r="F280" s="56">
        <v>7.7415717064481486E-5</v>
      </c>
      <c r="G280" s="56">
        <v>3.589071220135297E-5</v>
      </c>
      <c r="H280" s="56">
        <v>3.2573803248219371E-5</v>
      </c>
      <c r="I280" s="56">
        <v>3.8752728365227389E-5</v>
      </c>
      <c r="J280" s="56">
        <v>4.259856271778986E-5</v>
      </c>
      <c r="K280" s="56">
        <v>1.1019830583544352E-4</v>
      </c>
      <c r="L280" s="56">
        <v>1.1006195421420578E-3</v>
      </c>
      <c r="M280" s="56">
        <v>2.2379441272940979E-4</v>
      </c>
      <c r="P280"/>
    </row>
    <row r="281" spans="3:16" x14ac:dyDescent="0.2">
      <c r="C281" t="s">
        <v>580</v>
      </c>
      <c r="D281">
        <v>2014</v>
      </c>
      <c r="E281" s="56">
        <v>3.8068167847781252E-4</v>
      </c>
      <c r="F281" s="56">
        <v>8.8633536992665466E-5</v>
      </c>
      <c r="G281" s="56">
        <v>7.9295976754548749E-5</v>
      </c>
      <c r="H281" s="56">
        <v>7.8205666286252355E-5</v>
      </c>
      <c r="I281" s="56">
        <v>6.4618050259076371E-5</v>
      </c>
      <c r="J281" s="56">
        <v>7.1840270342919563E-5</v>
      </c>
      <c r="K281" s="56">
        <v>9.6469143760885385E-5</v>
      </c>
      <c r="L281" s="56">
        <v>7.2150077197958955E-4</v>
      </c>
      <c r="M281" s="56">
        <v>1.9317111089260539E-4</v>
      </c>
      <c r="P281"/>
    </row>
    <row r="282" spans="3:16" x14ac:dyDescent="0.2">
      <c r="C282" t="s">
        <v>581</v>
      </c>
      <c r="D282">
        <v>2014</v>
      </c>
      <c r="E282" s="56">
        <v>5.5654670959066552E-4</v>
      </c>
      <c r="F282" s="56">
        <v>1.8510256019133525E-4</v>
      </c>
      <c r="G282" s="56">
        <v>1.45889101341919E-4</v>
      </c>
      <c r="H282" s="56">
        <v>1.3485166979104594E-4</v>
      </c>
      <c r="I282" s="56">
        <v>1.6406786548530327E-4</v>
      </c>
      <c r="J282" s="56">
        <v>1.9976393758670767E-4</v>
      </c>
      <c r="K282" s="56">
        <v>3.2424826365888158E-4</v>
      </c>
      <c r="L282" s="56">
        <v>1.4768695175673475E-3</v>
      </c>
      <c r="M282" s="56">
        <v>4.1533390424672398E-4</v>
      </c>
      <c r="P282"/>
    </row>
    <row r="283" spans="3:16" x14ac:dyDescent="0.2">
      <c r="C283" t="s">
        <v>582</v>
      </c>
      <c r="D283">
        <v>2014</v>
      </c>
      <c r="E283" s="56">
        <v>2.5806189123045426E-4</v>
      </c>
      <c r="F283" s="56">
        <v>1.0374435482076034E-4</v>
      </c>
      <c r="G283" s="56">
        <v>8.0113540815578949E-5</v>
      </c>
      <c r="H283" s="56">
        <v>7.9828538350167663E-5</v>
      </c>
      <c r="I283" s="56">
        <v>1.0455346222962019E-4</v>
      </c>
      <c r="J283" s="56">
        <v>9.1520646959111695E-5</v>
      </c>
      <c r="K283" s="56">
        <v>1.2851607909851313E-4</v>
      </c>
      <c r="L283" s="56">
        <v>1.3105769778367306E-3</v>
      </c>
      <c r="M283" s="56">
        <v>2.9236585637908353E-4</v>
      </c>
      <c r="P283"/>
    </row>
    <row r="284" spans="3:16" x14ac:dyDescent="0.2">
      <c r="C284" t="s">
        <v>583</v>
      </c>
      <c r="D284">
        <v>2014</v>
      </c>
      <c r="E284" s="56">
        <v>1.8052043747396503E-3</v>
      </c>
      <c r="F284" s="56">
        <v>5.0942831735899556E-4</v>
      </c>
      <c r="G284" s="56">
        <v>3.847240077554467E-4</v>
      </c>
      <c r="H284" s="56">
        <v>3.7776112192874494E-4</v>
      </c>
      <c r="I284" s="56">
        <v>5.3407763447441863E-4</v>
      </c>
      <c r="J284" s="56">
        <v>3.5213899132357368E-4</v>
      </c>
      <c r="K284" s="56">
        <v>4.5037936283377685E-4</v>
      </c>
      <c r="L284" s="56">
        <v>1.4464798880298273E-3</v>
      </c>
      <c r="M284" s="56">
        <v>7.1207629485601045E-4</v>
      </c>
      <c r="P284"/>
    </row>
    <row r="285" spans="3:16" x14ac:dyDescent="0.2">
      <c r="C285" t="s">
        <v>584</v>
      </c>
      <c r="D285">
        <v>2014</v>
      </c>
      <c r="E285" s="56">
        <v>7.7022092305983859E-4</v>
      </c>
      <c r="F285" s="56">
        <v>2.1582871291181597E-4</v>
      </c>
      <c r="G285" s="56">
        <v>3.1271922876309916E-4</v>
      </c>
      <c r="H285" s="56">
        <v>2.3112882226564242E-4</v>
      </c>
      <c r="I285" s="56">
        <v>3.0121876023819733E-4</v>
      </c>
      <c r="J285" s="56">
        <v>2.1340156967079979E-4</v>
      </c>
      <c r="K285" s="56">
        <v>2.755140065564658E-4</v>
      </c>
      <c r="L285" s="56">
        <v>1.258910588956669E-3</v>
      </c>
      <c r="M285" s="56">
        <v>4.6521666147094796E-4</v>
      </c>
      <c r="P285"/>
    </row>
    <row r="286" spans="3:16" x14ac:dyDescent="0.2">
      <c r="C286" t="s">
        <v>585</v>
      </c>
      <c r="D286">
        <v>2014</v>
      </c>
      <c r="E286" s="56">
        <v>5.5705981712817821E-4</v>
      </c>
      <c r="F286" s="56">
        <v>1.6483000393528881E-4</v>
      </c>
      <c r="G286" s="56">
        <v>1.5099480114553717E-4</v>
      </c>
      <c r="H286" s="56">
        <v>1.386026491078123E-4</v>
      </c>
      <c r="I286" s="56">
        <v>1.9186661739745115E-4</v>
      </c>
      <c r="J286" s="56">
        <v>1.295366294761696E-4</v>
      </c>
      <c r="K286" s="56">
        <v>2.0759156143401156E-4</v>
      </c>
      <c r="L286" s="56">
        <v>1.425567999394787E-3</v>
      </c>
      <c r="M286" s="56">
        <v>3.7453183520599252E-4</v>
      </c>
      <c r="P286"/>
    </row>
    <row r="287" spans="3:16" x14ac:dyDescent="0.2">
      <c r="C287" t="s">
        <v>586</v>
      </c>
      <c r="D287">
        <v>2014</v>
      </c>
      <c r="E287" s="56">
        <v>1.702272191373525E-3</v>
      </c>
      <c r="F287" s="56">
        <v>3.3039699174331974E-4</v>
      </c>
      <c r="G287" s="56">
        <v>3.4932652680331187E-4</v>
      </c>
      <c r="H287" s="56">
        <v>3.1107886644243641E-4</v>
      </c>
      <c r="I287" s="56">
        <v>3.1425742108270584E-4</v>
      </c>
      <c r="J287" s="56">
        <v>2.5058498355207446E-4</v>
      </c>
      <c r="K287" s="56">
        <v>2.1882861110126078E-4</v>
      </c>
      <c r="L287" s="56">
        <v>1.1276529868952815E-3</v>
      </c>
      <c r="M287" s="56">
        <v>5.2043469209831438E-4</v>
      </c>
      <c r="P287"/>
    </row>
    <row r="288" spans="3:16" x14ac:dyDescent="0.2">
      <c r="C288" t="s">
        <v>587</v>
      </c>
      <c r="D288">
        <v>2014</v>
      </c>
      <c r="E288" s="56">
        <v>1.9378460439863364E-4</v>
      </c>
      <c r="F288" s="56">
        <v>4.2128899170267283E-5</v>
      </c>
      <c r="G288" s="56">
        <v>4.7011259442139627E-5</v>
      </c>
      <c r="H288" s="56">
        <v>6.00336048697424E-5</v>
      </c>
      <c r="I288" s="56">
        <v>6.2432562738977596E-5</v>
      </c>
      <c r="J288" s="56">
        <v>2.4919185925698316E-5</v>
      </c>
      <c r="K288" s="56">
        <v>6.3229042261079673E-5</v>
      </c>
      <c r="L288" s="56">
        <v>8.3977263389919629E-4</v>
      </c>
      <c r="M288" s="56">
        <v>1.73758734982321E-4</v>
      </c>
      <c r="P288"/>
    </row>
    <row r="289" spans="3:16" x14ac:dyDescent="0.2">
      <c r="C289" t="s">
        <v>588</v>
      </c>
      <c r="D289">
        <v>2014</v>
      </c>
      <c r="E289" s="56">
        <v>8.6083065352384337E-4</v>
      </c>
      <c r="F289" s="56">
        <v>2.4451380364359142E-4</v>
      </c>
      <c r="G289" s="56">
        <v>2.1278291669799896E-4</v>
      </c>
      <c r="H289" s="56">
        <v>2.5155135436335439E-4</v>
      </c>
      <c r="I289" s="56">
        <v>1.4805061271782428E-4</v>
      </c>
      <c r="J289" s="56">
        <v>2.832304731517999E-4</v>
      </c>
      <c r="K289" s="56">
        <v>1.8576532267576863E-4</v>
      </c>
      <c r="L289" s="56">
        <v>8.8919043918202212E-4</v>
      </c>
      <c r="M289" s="56">
        <v>3.8822850827481336E-4</v>
      </c>
      <c r="P289"/>
    </row>
    <row r="290" spans="3:16" x14ac:dyDescent="0.2">
      <c r="C290" t="s">
        <v>589</v>
      </c>
      <c r="D290">
        <v>2014</v>
      </c>
      <c r="E290" s="56">
        <v>9.0024930346746857E-5</v>
      </c>
      <c r="F290" s="56">
        <v>7.06119557456249E-5</v>
      </c>
      <c r="G290" s="56">
        <v>1.7584167078220125E-5</v>
      </c>
      <c r="H290" s="56">
        <v>1.744114527675793E-5</v>
      </c>
      <c r="I290" s="56">
        <v>2.3586912986408121E-5</v>
      </c>
      <c r="J290" s="56">
        <v>2.0874215617294896E-5</v>
      </c>
      <c r="K290" s="56">
        <v>1.6402053270973271E-4</v>
      </c>
      <c r="L290" s="56">
        <v>1.4718626640492019E-3</v>
      </c>
      <c r="M290" s="56">
        <v>2.5344610822041147E-4</v>
      </c>
      <c r="P290"/>
    </row>
    <row r="291" spans="3:16" x14ac:dyDescent="0.2">
      <c r="C291" t="s">
        <v>590</v>
      </c>
      <c r="D291">
        <v>2014</v>
      </c>
      <c r="E291" s="56">
        <v>1.7823338606239966E-4</v>
      </c>
      <c r="F291" s="56">
        <v>7.4681924788693607E-5</v>
      </c>
      <c r="G291" s="56">
        <v>3.8979525205305652E-5</v>
      </c>
      <c r="H291" s="56">
        <v>5.3522340667952073E-5</v>
      </c>
      <c r="I291" s="56">
        <v>5.6317412193123373E-5</v>
      </c>
      <c r="J291" s="56">
        <v>4.7570969544383702E-5</v>
      </c>
      <c r="K291" s="56">
        <v>1.4526631108311084E-4</v>
      </c>
      <c r="L291" s="56">
        <v>1.1541084180702009E-3</v>
      </c>
      <c r="M291" s="56">
        <v>2.3111522722601892E-4</v>
      </c>
      <c r="P291"/>
    </row>
    <row r="292" spans="3:16" x14ac:dyDescent="0.2">
      <c r="C292" t="s">
        <v>591</v>
      </c>
      <c r="D292">
        <v>2014</v>
      </c>
      <c r="E292" s="56">
        <v>2.489245039005758E-3</v>
      </c>
      <c r="F292" s="56">
        <v>6.7179933415900922E-4</v>
      </c>
      <c r="G292" s="56">
        <v>4.9671572043261244E-4</v>
      </c>
      <c r="H292" s="56">
        <v>4.935963944847513E-4</v>
      </c>
      <c r="I292" s="56">
        <v>8.1542806775110625E-4</v>
      </c>
      <c r="J292" s="56">
        <v>5.0914078456732207E-4</v>
      </c>
      <c r="K292" s="56">
        <v>7.6474318723916809E-4</v>
      </c>
      <c r="L292" s="56">
        <v>2.2430567353133629E-3</v>
      </c>
      <c r="M292" s="56">
        <v>1.0281643594168839E-3</v>
      </c>
      <c r="P292"/>
    </row>
    <row r="293" spans="3:16" x14ac:dyDescent="0.2">
      <c r="C293" t="s">
        <v>592</v>
      </c>
      <c r="D293">
        <v>2014</v>
      </c>
      <c r="E293" s="56">
        <v>1.8352524510410637E-4</v>
      </c>
      <c r="F293" s="56">
        <v>7.0772790558675739E-5</v>
      </c>
      <c r="G293" s="56">
        <v>3.8464026196402011E-5</v>
      </c>
      <c r="H293" s="56">
        <v>3.787482778605127E-5</v>
      </c>
      <c r="I293" s="56">
        <v>3.9393130950114793E-5</v>
      </c>
      <c r="J293" s="56">
        <v>3.5728671457250512E-5</v>
      </c>
      <c r="K293" s="56">
        <v>1.5125072066822279E-4</v>
      </c>
      <c r="L293" s="56">
        <v>1.2076768060537517E-3</v>
      </c>
      <c r="M293" s="56">
        <v>2.4372246080692363E-4</v>
      </c>
      <c r="P293"/>
    </row>
    <row r="294" spans="3:16" x14ac:dyDescent="0.2">
      <c r="C294" t="s">
        <v>593</v>
      </c>
      <c r="D294">
        <v>2014</v>
      </c>
      <c r="E294" s="56">
        <v>4.2540964420358736E-4</v>
      </c>
      <c r="F294" s="56">
        <v>1.0846584516954929E-4</v>
      </c>
      <c r="G294" s="56">
        <v>9.5205179596993765E-5</v>
      </c>
      <c r="H294" s="56">
        <v>1.094560374051981E-4</v>
      </c>
      <c r="I294" s="56">
        <v>1.4148810719204726E-4</v>
      </c>
      <c r="J294" s="56">
        <v>8.8755911307468859E-5</v>
      </c>
      <c r="K294" s="56">
        <v>2.1961236378863889E-4</v>
      </c>
      <c r="L294" s="56">
        <v>1.0437145569324104E-3</v>
      </c>
      <c r="M294" s="56">
        <v>2.880928144130074E-4</v>
      </c>
      <c r="P294"/>
    </row>
    <row r="295" spans="3:16" x14ac:dyDescent="0.2">
      <c r="C295" t="s">
        <v>594</v>
      </c>
      <c r="D295">
        <v>2014</v>
      </c>
      <c r="E295" s="56">
        <v>4.5110227171787112E-4</v>
      </c>
      <c r="F295" s="56">
        <v>1.2127284041506511E-4</v>
      </c>
      <c r="G295" s="56">
        <v>1.3241186206530334E-4</v>
      </c>
      <c r="H295" s="56">
        <v>1.0144434156669648E-4</v>
      </c>
      <c r="I295" s="56">
        <v>1.1614409975227445E-4</v>
      </c>
      <c r="J295" s="56">
        <v>9.9826552734791669E-5</v>
      </c>
      <c r="K295" s="56">
        <v>1.4508773229697823E-4</v>
      </c>
      <c r="L295" s="56">
        <v>6.0695796571508492E-4</v>
      </c>
      <c r="M295" s="56">
        <v>2.3163685033966816E-4</v>
      </c>
      <c r="P295"/>
    </row>
    <row r="296" spans="3:16" x14ac:dyDescent="0.2">
      <c r="C296" t="s">
        <v>595</v>
      </c>
      <c r="D296">
        <v>2014</v>
      </c>
      <c r="E296" s="56">
        <v>1.5263887514510864E-4</v>
      </c>
      <c r="F296" s="56">
        <v>6.2005272845729083E-5</v>
      </c>
      <c r="G296" s="56">
        <v>3.2262722193558391E-5</v>
      </c>
      <c r="H296" s="56">
        <v>3.2807227561916928E-5</v>
      </c>
      <c r="I296" s="56">
        <v>1.636390615862998E-5</v>
      </c>
      <c r="J296" s="56">
        <v>3.0966633336319419E-5</v>
      </c>
      <c r="K296" s="56">
        <v>1.2708678643819053E-4</v>
      </c>
      <c r="L296" s="56">
        <v>1.0802354574693655E-3</v>
      </c>
      <c r="M296" s="56">
        <v>2.2543015190634768E-4</v>
      </c>
      <c r="P296"/>
    </row>
    <row r="297" spans="3:16" x14ac:dyDescent="0.2">
      <c r="C297" t="s">
        <v>596</v>
      </c>
      <c r="D297">
        <v>2014</v>
      </c>
      <c r="E297" s="56">
        <v>1.9336586301344218E-3</v>
      </c>
      <c r="F297" s="56">
        <v>3.3648572584464375E-4</v>
      </c>
      <c r="G297" s="56">
        <v>4.2091773157910403E-4</v>
      </c>
      <c r="H297" s="56">
        <v>3.9353198696858176E-4</v>
      </c>
      <c r="I297" s="56">
        <v>3.8364620576588021E-4</v>
      </c>
      <c r="J297" s="56">
        <v>2.1664482440803169E-4</v>
      </c>
      <c r="K297" s="56">
        <v>4.3739308791639699E-4</v>
      </c>
      <c r="L297" s="56">
        <v>1.3405173651878188E-3</v>
      </c>
      <c r="M297" s="56">
        <v>6.4467003148344364E-4</v>
      </c>
      <c r="P297"/>
    </row>
    <row r="298" spans="3:16" x14ac:dyDescent="0.2">
      <c r="C298" t="s">
        <v>597</v>
      </c>
      <c r="D298">
        <v>2014</v>
      </c>
      <c r="E298" s="56">
        <v>3.802838531330761E-4</v>
      </c>
      <c r="F298" s="56">
        <v>8.6241852345388852E-5</v>
      </c>
      <c r="G298" s="56">
        <v>9.3784007801242815E-5</v>
      </c>
      <c r="H298" s="56">
        <v>8.3982177819553336E-5</v>
      </c>
      <c r="I298" s="56">
        <v>7.7104983791658556E-5</v>
      </c>
      <c r="J298" s="56">
        <v>7.487857549799916E-5</v>
      </c>
      <c r="K298" s="56">
        <v>1.6042107189266158E-4</v>
      </c>
      <c r="L298" s="56">
        <v>7.9372801463262362E-4</v>
      </c>
      <c r="M298" s="56">
        <v>2.3086134605770239E-4</v>
      </c>
      <c r="P298"/>
    </row>
    <row r="299" spans="3:16" x14ac:dyDescent="0.2">
      <c r="C299" t="s">
        <v>598</v>
      </c>
      <c r="D299">
        <v>2014</v>
      </c>
      <c r="E299" s="56">
        <v>2.8049531119443485E-3</v>
      </c>
      <c r="F299" s="56">
        <v>5.7387542654070787E-4</v>
      </c>
      <c r="G299" s="56">
        <v>7.7153587159899182E-4</v>
      </c>
      <c r="H299" s="56">
        <v>7.2869647233818953E-4</v>
      </c>
      <c r="I299" s="56">
        <v>6.7531197221944736E-4</v>
      </c>
      <c r="J299" s="56">
        <v>6.5819066603727385E-4</v>
      </c>
      <c r="K299" s="56">
        <v>7.4810736184935107E-4</v>
      </c>
      <c r="L299" s="56">
        <v>2.1320825115931988E-3</v>
      </c>
      <c r="M299" s="56">
        <v>1.1482366844833606E-3</v>
      </c>
      <c r="P299"/>
    </row>
    <row r="300" spans="3:16" x14ac:dyDescent="0.2">
      <c r="C300" t="s">
        <v>599</v>
      </c>
      <c r="D300">
        <v>2014</v>
      </c>
      <c r="E300" s="56">
        <v>1.9717943995554345E-4</v>
      </c>
      <c r="F300" s="56">
        <v>1.1990828754672847E-4</v>
      </c>
      <c r="G300" s="56">
        <v>5.9729500573787848E-5</v>
      </c>
      <c r="H300" s="56">
        <v>7.4544279603367528E-5</v>
      </c>
      <c r="I300" s="56">
        <v>9.832926664438512E-5</v>
      </c>
      <c r="J300" s="56">
        <v>5.4571389635322612E-5</v>
      </c>
      <c r="K300" s="56">
        <v>2.1713923262468401E-4</v>
      </c>
      <c r="L300" s="56">
        <v>1.4113897120892891E-3</v>
      </c>
      <c r="M300" s="56">
        <v>3.0533076660597405E-4</v>
      </c>
      <c r="P300"/>
    </row>
    <row r="301" spans="3:16" x14ac:dyDescent="0.2">
      <c r="C301" t="s">
        <v>600</v>
      </c>
      <c r="D301">
        <v>2014</v>
      </c>
      <c r="E301" s="56">
        <v>6.138963359630245E-5</v>
      </c>
      <c r="F301" s="56">
        <v>5.1248410552659002E-5</v>
      </c>
      <c r="G301" s="56">
        <v>1.3357464779600553E-5</v>
      </c>
      <c r="H301" s="56">
        <v>2.5599163091249737E-5</v>
      </c>
      <c r="I301" s="56">
        <v>2.9153752599893813E-5</v>
      </c>
      <c r="J301" s="56">
        <v>1.2961842981718243E-5</v>
      </c>
      <c r="K301" s="56">
        <v>1.6690583537956396E-4</v>
      </c>
      <c r="L301" s="56">
        <v>9.204102249906873E-4</v>
      </c>
      <c r="M301" s="56">
        <v>1.426543161014235E-4</v>
      </c>
      <c r="P301"/>
    </row>
    <row r="302" spans="3:16" x14ac:dyDescent="0.2">
      <c r="C302" t="s">
        <v>601</v>
      </c>
      <c r="D302">
        <v>2014</v>
      </c>
      <c r="E302" s="56">
        <v>4.2308914647881348E-4</v>
      </c>
      <c r="F302" s="56">
        <v>8.1422157313127918E-5</v>
      </c>
      <c r="G302" s="56">
        <v>1.5350356133341458E-4</v>
      </c>
      <c r="H302" s="56">
        <v>1.5799078398865267E-4</v>
      </c>
      <c r="I302" s="56">
        <v>1.5965302243712548E-4</v>
      </c>
      <c r="J302" s="56">
        <v>1.368700450602561E-4</v>
      </c>
      <c r="K302" s="56">
        <v>2.205606391500727E-4</v>
      </c>
      <c r="L302" s="56">
        <v>1.0416683606267556E-3</v>
      </c>
      <c r="M302" s="56">
        <v>2.7723760308083441E-4</v>
      </c>
      <c r="P302"/>
    </row>
    <row r="303" spans="3:16" x14ac:dyDescent="0.2">
      <c r="C303" t="s">
        <v>602</v>
      </c>
      <c r="D303">
        <v>2014</v>
      </c>
      <c r="E303" s="56">
        <v>4.3681878854503883E-3</v>
      </c>
      <c r="F303" s="56">
        <v>7.8437637990325223E-4</v>
      </c>
      <c r="G303" s="56">
        <v>8.2521151534835379E-4</v>
      </c>
      <c r="H303" s="56">
        <v>7.4767986441709293E-4</v>
      </c>
      <c r="I303" s="56">
        <v>8.0725008101743031E-4</v>
      </c>
      <c r="J303" s="56">
        <v>6.7535483825050327E-4</v>
      </c>
      <c r="K303" s="56">
        <v>8.0715414077338614E-4</v>
      </c>
      <c r="L303" s="56">
        <v>2.0089518635821625E-3</v>
      </c>
      <c r="M303" s="56">
        <v>1.2420106617544446E-3</v>
      </c>
      <c r="P303"/>
    </row>
    <row r="304" spans="3:16" x14ac:dyDescent="0.2">
      <c r="C304" t="s">
        <v>603</v>
      </c>
      <c r="D304">
        <v>2014</v>
      </c>
      <c r="E304" s="56">
        <v>2.300211617377697E-4</v>
      </c>
      <c r="F304" s="56">
        <v>7.6221067658220891E-5</v>
      </c>
      <c r="G304" s="56">
        <v>6.7240783057028115E-5</v>
      </c>
      <c r="H304" s="56">
        <v>6.1915851091766486E-5</v>
      </c>
      <c r="I304" s="56">
        <v>4.2866447005547729E-5</v>
      </c>
      <c r="J304" s="56">
        <v>4.2179129592397113E-5</v>
      </c>
      <c r="K304" s="56">
        <v>1.2260650142225586E-4</v>
      </c>
      <c r="L304" s="56">
        <v>1.2804850768367254E-3</v>
      </c>
      <c r="M304" s="56">
        <v>2.3768716055261278E-4</v>
      </c>
      <c r="P304"/>
    </row>
    <row r="305" spans="3:16" x14ac:dyDescent="0.2">
      <c r="C305" t="s">
        <v>604</v>
      </c>
      <c r="D305">
        <v>2014</v>
      </c>
      <c r="E305" s="56">
        <v>2.4512657889009214E-4</v>
      </c>
      <c r="F305" s="56">
        <v>9.2064797254738672E-5</v>
      </c>
      <c r="G305" s="56">
        <v>5.4058495967615715E-5</v>
      </c>
      <c r="H305" s="56">
        <v>3.985777637547447E-5</v>
      </c>
      <c r="I305" s="56">
        <v>5.8067200070651776E-5</v>
      </c>
      <c r="J305" s="56">
        <v>7.2640707117352149E-5</v>
      </c>
      <c r="K305" s="56">
        <v>7.3867993484020205E-5</v>
      </c>
      <c r="L305" s="56">
        <v>6.0596866041586557E-4</v>
      </c>
      <c r="M305" s="56">
        <v>1.5345580886078208E-4</v>
      </c>
      <c r="P305"/>
    </row>
    <row r="306" spans="3:16" x14ac:dyDescent="0.2">
      <c r="C306" t="s">
        <v>605</v>
      </c>
      <c r="D306">
        <v>2014</v>
      </c>
      <c r="E306" s="56">
        <v>9.1304786322577358E-4</v>
      </c>
      <c r="F306" s="56">
        <v>2.836750150735186E-4</v>
      </c>
      <c r="G306" s="56">
        <v>2.8836364061552019E-4</v>
      </c>
      <c r="H306" s="56">
        <v>3.0966084786520942E-4</v>
      </c>
      <c r="I306" s="56">
        <v>3.1871462880533001E-4</v>
      </c>
      <c r="J306" s="56">
        <v>1.7749434172931067E-4</v>
      </c>
      <c r="K306" s="56">
        <v>3.3321376790306542E-4</v>
      </c>
      <c r="L306" s="56">
        <v>1.1827502411305012E-3</v>
      </c>
      <c r="M306" s="56">
        <v>4.9632217983730585E-4</v>
      </c>
      <c r="P306"/>
    </row>
    <row r="307" spans="3:16" x14ac:dyDescent="0.2">
      <c r="C307" t="s">
        <v>606</v>
      </c>
      <c r="D307">
        <v>2014</v>
      </c>
      <c r="E307" s="56">
        <v>2.5264866682039394E-4</v>
      </c>
      <c r="F307" s="56">
        <v>9.887503659838592E-5</v>
      </c>
      <c r="G307" s="56">
        <v>6.7676702493901748E-5</v>
      </c>
      <c r="H307" s="56">
        <v>7.1663965171717608E-5</v>
      </c>
      <c r="I307" s="56">
        <v>8.0294441292911962E-5</v>
      </c>
      <c r="J307" s="56">
        <v>6.0947559013692959E-5</v>
      </c>
      <c r="K307" s="56">
        <v>1.0530036246712458E-4</v>
      </c>
      <c r="L307" s="56">
        <v>1.0661379731137319E-3</v>
      </c>
      <c r="M307" s="56">
        <v>2.3879342458426066E-4</v>
      </c>
      <c r="P307"/>
    </row>
    <row r="308" spans="3:16" x14ac:dyDescent="0.2">
      <c r="C308" t="s">
        <v>607</v>
      </c>
      <c r="D308">
        <v>2014</v>
      </c>
      <c r="E308" s="56">
        <v>2.8960234840772034E-3</v>
      </c>
      <c r="F308" s="56">
        <v>7.9137355344333559E-4</v>
      </c>
      <c r="G308" s="56">
        <v>6.7482809824837844E-4</v>
      </c>
      <c r="H308" s="56">
        <v>8.9713325298351602E-4</v>
      </c>
      <c r="I308" s="56">
        <v>7.0091770087962269E-4</v>
      </c>
      <c r="J308" s="56">
        <v>8.5195715100746768E-4</v>
      </c>
      <c r="K308" s="56">
        <v>5.5891826400266656E-4</v>
      </c>
      <c r="L308" s="56">
        <v>2.7053170688144347E-3</v>
      </c>
      <c r="M308" s="56">
        <v>1.2368423967421202E-3</v>
      </c>
      <c r="P308"/>
    </row>
    <row r="309" spans="3:16" x14ac:dyDescent="0.2">
      <c r="C309" t="s">
        <v>557</v>
      </c>
      <c r="D309">
        <v>2015</v>
      </c>
      <c r="E309" s="56">
        <v>4.174484666794574E-4</v>
      </c>
      <c r="F309" s="56">
        <v>9.4914437842041845E-5</v>
      </c>
      <c r="G309" s="56">
        <v>1.0626706379289659E-4</v>
      </c>
      <c r="H309" s="56">
        <v>7.674668004589213E-5</v>
      </c>
      <c r="I309" s="56">
        <v>8.27031717220107E-5</v>
      </c>
      <c r="J309" s="56">
        <v>8.9207020065166517E-5</v>
      </c>
      <c r="K309" s="56">
        <v>2.0731292369257628E-4</v>
      </c>
      <c r="L309" s="56">
        <v>1.3698240311780146E-3</v>
      </c>
      <c r="M309" s="56">
        <v>3.2609877993998692E-4</v>
      </c>
      <c r="P309"/>
    </row>
    <row r="310" spans="3:16" x14ac:dyDescent="0.2">
      <c r="C310" t="s">
        <v>558</v>
      </c>
      <c r="D310">
        <v>2015</v>
      </c>
      <c r="E310" s="56">
        <v>2.2357820183598032E-3</v>
      </c>
      <c r="F310" s="56">
        <v>4.2729066600311272E-4</v>
      </c>
      <c r="G310" s="56">
        <v>5.1457341824791508E-4</v>
      </c>
      <c r="H310" s="56">
        <v>5.2013369932714458E-4</v>
      </c>
      <c r="I310" s="56">
        <v>6.3629620182071201E-4</v>
      </c>
      <c r="J310" s="56">
        <v>5.0328319469094922E-4</v>
      </c>
      <c r="K310" s="56">
        <v>6.0535497946146983E-4</v>
      </c>
      <c r="L310" s="56">
        <v>2.6841290978194743E-3</v>
      </c>
      <c r="M310" s="56">
        <v>9.3047321839367686E-4</v>
      </c>
      <c r="P310"/>
    </row>
    <row r="311" spans="3:16" x14ac:dyDescent="0.2">
      <c r="C311" t="s">
        <v>559</v>
      </c>
      <c r="D311">
        <v>2015</v>
      </c>
      <c r="E311" s="56">
        <v>2.5420349068043752E-4</v>
      </c>
      <c r="F311" s="56">
        <v>7.3921162135287847E-5</v>
      </c>
      <c r="G311" s="56">
        <v>3.8195387669690962E-5</v>
      </c>
      <c r="H311" s="56">
        <v>6.7505904804422492E-5</v>
      </c>
      <c r="I311" s="56">
        <v>7.7737360922683875E-5</v>
      </c>
      <c r="J311" s="56">
        <v>6.7921463881328548E-5</v>
      </c>
      <c r="K311" s="56">
        <v>9.7686929419681313E-5</v>
      </c>
      <c r="L311" s="56">
        <v>6.2104617871469885E-4</v>
      </c>
      <c r="M311" s="56">
        <v>1.7569327939478111E-4</v>
      </c>
      <c r="P311"/>
    </row>
    <row r="312" spans="3:16" x14ac:dyDescent="0.2">
      <c r="C312" t="s">
        <v>560</v>
      </c>
      <c r="D312">
        <v>2015</v>
      </c>
      <c r="E312" s="56">
        <v>5.5112818695510636E-4</v>
      </c>
      <c r="F312" s="56">
        <v>1.0564204902007233E-4</v>
      </c>
      <c r="G312" s="56">
        <v>1.8137195685428937E-4</v>
      </c>
      <c r="H312" s="56">
        <v>1.1071801265064569E-4</v>
      </c>
      <c r="I312" s="56">
        <v>1.4678377835865533E-4</v>
      </c>
      <c r="J312" s="56">
        <v>1.4711818392050825E-4</v>
      </c>
      <c r="K312" s="56">
        <v>1.4215906821412263E-4</v>
      </c>
      <c r="L312" s="56">
        <v>1.307992858870604E-3</v>
      </c>
      <c r="M312" s="56">
        <v>3.6773822005206765E-4</v>
      </c>
      <c r="P312"/>
    </row>
    <row r="313" spans="3:16" x14ac:dyDescent="0.2">
      <c r="C313" t="s">
        <v>561</v>
      </c>
      <c r="D313">
        <v>2015</v>
      </c>
      <c r="E313" s="56">
        <v>3.9045091566636329E-5</v>
      </c>
      <c r="F313" s="56">
        <v>3.3171365178681874E-5</v>
      </c>
      <c r="G313" s="56">
        <v>9.8729481270683079E-6</v>
      </c>
      <c r="H313" s="56">
        <v>8.9127108648816044E-6</v>
      </c>
      <c r="I313" s="56">
        <v>1.3533109660081726E-5</v>
      </c>
      <c r="J313" s="56">
        <v>1.0111262126859723E-5</v>
      </c>
      <c r="K313" s="56">
        <v>9.9877918676448464E-5</v>
      </c>
      <c r="L313" s="56">
        <v>1.1338593025839007E-3</v>
      </c>
      <c r="M313" s="56">
        <v>1.6684823936299499E-4</v>
      </c>
      <c r="P313"/>
    </row>
    <row r="314" spans="3:16" x14ac:dyDescent="0.2">
      <c r="C314" t="s">
        <v>562</v>
      </c>
      <c r="D314">
        <v>2015</v>
      </c>
      <c r="E314" s="56">
        <v>3.2923120315610092E-4</v>
      </c>
      <c r="F314" s="56">
        <v>5.5003468055508456E-5</v>
      </c>
      <c r="G314" s="56">
        <v>8.1088588638646866E-5</v>
      </c>
      <c r="H314" s="56">
        <v>6.8960764557014938E-5</v>
      </c>
      <c r="I314" s="56">
        <v>8.6685282809577027E-5</v>
      </c>
      <c r="J314" s="56">
        <v>6.5376410803580937E-5</v>
      </c>
      <c r="K314" s="56">
        <v>6.9090118996864003E-5</v>
      </c>
      <c r="L314" s="56">
        <v>8.0496488127861792E-4</v>
      </c>
      <c r="M314" s="56">
        <v>1.8828707192294951E-4</v>
      </c>
      <c r="P314"/>
    </row>
    <row r="315" spans="3:16" x14ac:dyDescent="0.2">
      <c r="C315" t="s">
        <v>563</v>
      </c>
      <c r="D315">
        <v>2015</v>
      </c>
      <c r="E315" s="56">
        <v>5.9029978850133212E-4</v>
      </c>
      <c r="F315" s="56">
        <v>1.2747757275321194E-4</v>
      </c>
      <c r="G315" s="56">
        <v>8.5008500556573929E-5</v>
      </c>
      <c r="H315" s="56">
        <v>8.917406276533786E-5</v>
      </c>
      <c r="I315" s="56">
        <v>9.5683890829923159E-5</v>
      </c>
      <c r="J315" s="56">
        <v>1.133888364608506E-4</v>
      </c>
      <c r="K315" s="56">
        <v>1.066919313160023E-4</v>
      </c>
      <c r="L315" s="56">
        <v>1.1448785342870471E-3</v>
      </c>
      <c r="M315" s="56">
        <v>3.00009295278722E-4</v>
      </c>
      <c r="P315"/>
    </row>
    <row r="316" spans="3:16" x14ac:dyDescent="0.2">
      <c r="C316" t="s">
        <v>564</v>
      </c>
      <c r="D316">
        <v>2015</v>
      </c>
      <c r="E316" s="56">
        <v>1.9962026470834028E-3</v>
      </c>
      <c r="F316" s="56">
        <v>4.8384333617264335E-4</v>
      </c>
      <c r="G316" s="56">
        <v>3.8168685855088176E-4</v>
      </c>
      <c r="H316" s="56">
        <v>5.4151437477400111E-4</v>
      </c>
      <c r="I316" s="56">
        <v>6.7368292159360188E-4</v>
      </c>
      <c r="J316" s="56">
        <v>3.5856083446108341E-4</v>
      </c>
      <c r="K316" s="56">
        <v>3.6287507272655614E-4</v>
      </c>
      <c r="L316" s="56">
        <v>1.3554783524786856E-3</v>
      </c>
      <c r="M316" s="56">
        <v>7.4693400859621737E-4</v>
      </c>
      <c r="P316"/>
    </row>
    <row r="317" spans="3:16" x14ac:dyDescent="0.2">
      <c r="C317" t="s">
        <v>565</v>
      </c>
      <c r="D317">
        <v>2015</v>
      </c>
      <c r="E317" s="56">
        <v>2.6903143303478815E-3</v>
      </c>
      <c r="F317" s="56">
        <v>9.8117346165628623E-4</v>
      </c>
      <c r="G317" s="56">
        <v>6.8528119501257666E-4</v>
      </c>
      <c r="H317" s="56">
        <v>4.13689207543573E-4</v>
      </c>
      <c r="I317" s="56">
        <v>6.4444246815420871E-4</v>
      </c>
      <c r="J317" s="56">
        <v>7.2679515678243428E-4</v>
      </c>
      <c r="K317" s="56">
        <v>7.4307948222921045E-4</v>
      </c>
      <c r="L317" s="56">
        <v>2.032157510740359E-3</v>
      </c>
      <c r="M317" s="56">
        <v>9.9770805147308657E-4</v>
      </c>
      <c r="P317"/>
    </row>
    <row r="318" spans="3:16" x14ac:dyDescent="0.2">
      <c r="C318" t="s">
        <v>566</v>
      </c>
      <c r="D318">
        <v>2015</v>
      </c>
      <c r="E318" s="56">
        <v>1.1702688417745177E-4</v>
      </c>
      <c r="F318" s="56">
        <v>3.7749207573523827E-5</v>
      </c>
      <c r="G318" s="56">
        <v>2.1336916455938394E-5</v>
      </c>
      <c r="H318" s="56">
        <v>2.4836139543835258E-5</v>
      </c>
      <c r="I318" s="56">
        <v>1.7663703814045466E-5</v>
      </c>
      <c r="J318" s="56">
        <v>3.1146987630382102E-5</v>
      </c>
      <c r="K318" s="56">
        <v>9.0130601156350847E-5</v>
      </c>
      <c r="L318" s="56">
        <v>6.3126242730496805E-4</v>
      </c>
      <c r="M318" s="56">
        <v>1.5654429100462559E-4</v>
      </c>
      <c r="P318"/>
    </row>
    <row r="319" spans="3:16" x14ac:dyDescent="0.2">
      <c r="C319" t="s">
        <v>567</v>
      </c>
      <c r="D319">
        <v>2015</v>
      </c>
      <c r="E319" s="56">
        <v>1.3859161549690334E-4</v>
      </c>
      <c r="F319" s="56">
        <v>3.6774834239549224E-5</v>
      </c>
      <c r="G319" s="56">
        <v>3.6256903239143669E-5</v>
      </c>
      <c r="H319" s="56">
        <v>4.6128569547530458E-5</v>
      </c>
      <c r="I319" s="56">
        <v>4.9450269038871485E-5</v>
      </c>
      <c r="J319" s="56">
        <v>4.8204823416012981E-5</v>
      </c>
      <c r="K319" s="56">
        <v>1.5250566356694428E-4</v>
      </c>
      <c r="L319" s="56">
        <v>1.0244787493888963E-3</v>
      </c>
      <c r="M319" s="56">
        <v>1.8304721174866153E-4</v>
      </c>
      <c r="P319"/>
    </row>
    <row r="320" spans="3:16" x14ac:dyDescent="0.2">
      <c r="C320" t="s">
        <v>568</v>
      </c>
      <c r="D320">
        <v>2015</v>
      </c>
      <c r="E320" s="56">
        <v>1.3990307078059225E-3</v>
      </c>
      <c r="F320" s="56">
        <v>3.326103848635951E-4</v>
      </c>
      <c r="G320" s="56">
        <v>3.3071929369896087E-4</v>
      </c>
      <c r="H320" s="56">
        <v>2.0008613952313958E-4</v>
      </c>
      <c r="I320" s="56">
        <v>3.8191389845782713E-4</v>
      </c>
      <c r="J320" s="56">
        <v>3.0293195112350492E-4</v>
      </c>
      <c r="K320" s="56">
        <v>2.7355777077303644E-4</v>
      </c>
      <c r="L320" s="56">
        <v>2.2054411443425672E-3</v>
      </c>
      <c r="M320" s="56">
        <v>7.0615141080945007E-4</v>
      </c>
      <c r="P320"/>
    </row>
    <row r="321" spans="3:16" x14ac:dyDescent="0.2">
      <c r="C321" t="s">
        <v>569</v>
      </c>
      <c r="D321">
        <v>2015</v>
      </c>
      <c r="E321" s="56">
        <v>9.3356261128137012E-4</v>
      </c>
      <c r="F321" s="56">
        <v>1.8780631965314388E-4</v>
      </c>
      <c r="G321" s="56">
        <v>2.6098732930242361E-4</v>
      </c>
      <c r="H321" s="56">
        <v>2.6527131685016121E-4</v>
      </c>
      <c r="I321" s="56">
        <v>2.7489347742997881E-4</v>
      </c>
      <c r="J321" s="56">
        <v>3.3762600684898459E-4</v>
      </c>
      <c r="K321" s="56">
        <v>1.6501713546470043E-4</v>
      </c>
      <c r="L321" s="56">
        <v>9.7264871375219179E-4</v>
      </c>
      <c r="M321" s="56">
        <v>4.3123807778322064E-4</v>
      </c>
      <c r="P321"/>
    </row>
    <row r="322" spans="3:16" x14ac:dyDescent="0.2">
      <c r="C322" t="s">
        <v>570</v>
      </c>
      <c r="D322">
        <v>2015</v>
      </c>
      <c r="E322" s="56">
        <v>1.1898050517855932E-4</v>
      </c>
      <c r="F322" s="56">
        <v>5.0122642224795397E-5</v>
      </c>
      <c r="G322" s="56">
        <v>3.167090846084543E-5</v>
      </c>
      <c r="H322" s="56">
        <v>2.8732826638057391E-5</v>
      </c>
      <c r="I322" s="56">
        <v>3.8265034799552807E-5</v>
      </c>
      <c r="J322" s="56">
        <v>2.5204126747513883E-5</v>
      </c>
      <c r="K322" s="56">
        <v>1.2429377521487543E-4</v>
      </c>
      <c r="L322" s="56">
        <v>1.1977551441574184E-3</v>
      </c>
      <c r="M322" s="56">
        <v>2.1119459188423054E-4</v>
      </c>
      <c r="P322"/>
    </row>
    <row r="323" spans="3:16" x14ac:dyDescent="0.2">
      <c r="C323" t="s">
        <v>571</v>
      </c>
      <c r="D323">
        <v>2015</v>
      </c>
      <c r="E323" s="56">
        <v>2.4789937227789877E-4</v>
      </c>
      <c r="F323" s="56">
        <v>5.0671664494975649E-5</v>
      </c>
      <c r="G323" s="56">
        <v>5.3588006342881633E-5</v>
      </c>
      <c r="H323" s="56">
        <v>9.0117732941396396E-5</v>
      </c>
      <c r="I323" s="56">
        <v>5.9858868533483051E-5</v>
      </c>
      <c r="J323" s="56">
        <v>8.2554083306639157E-5</v>
      </c>
      <c r="K323" s="56">
        <v>9.9584299101756818E-5</v>
      </c>
      <c r="L323" s="56">
        <v>1.0382754427134251E-3</v>
      </c>
      <c r="M323" s="56">
        <v>2.2478479074557073E-4</v>
      </c>
      <c r="P323"/>
    </row>
    <row r="324" spans="3:16" x14ac:dyDescent="0.2">
      <c r="C324" t="s">
        <v>572</v>
      </c>
      <c r="D324">
        <v>2015</v>
      </c>
      <c r="E324" s="56">
        <v>6.5325299294995143E-4</v>
      </c>
      <c r="F324" s="56">
        <v>1.1736233278334852E-4</v>
      </c>
      <c r="G324" s="56">
        <v>1.6855850674558261E-4</v>
      </c>
      <c r="H324" s="56">
        <v>1.3951062566677704E-4</v>
      </c>
      <c r="I324" s="56">
        <v>1.4587232900099858E-4</v>
      </c>
      <c r="J324" s="56">
        <v>2.097339365616923E-4</v>
      </c>
      <c r="K324" s="56">
        <v>1.3869503689056825E-4</v>
      </c>
      <c r="L324" s="56">
        <v>1.2103292094531059E-3</v>
      </c>
      <c r="M324" s="56">
        <v>3.6343488289281576E-4</v>
      </c>
      <c r="P324"/>
    </row>
    <row r="325" spans="3:16" x14ac:dyDescent="0.2">
      <c r="C325" t="s">
        <v>573</v>
      </c>
      <c r="D325">
        <v>2015</v>
      </c>
      <c r="E325" s="56">
        <v>5.769850332128059E-4</v>
      </c>
      <c r="F325" s="56">
        <v>2.0016864962612928E-4</v>
      </c>
      <c r="G325" s="56">
        <v>2.0119665411057129E-4</v>
      </c>
      <c r="H325" s="56">
        <v>1.3267176656215303E-4</v>
      </c>
      <c r="I325" s="56">
        <v>1.573134150509161E-4</v>
      </c>
      <c r="J325" s="56">
        <v>1.3538668740879127E-4</v>
      </c>
      <c r="K325" s="56">
        <v>1.3138401152752808E-4</v>
      </c>
      <c r="L325" s="56">
        <v>1.4796785926269142E-3</v>
      </c>
      <c r="M325" s="56">
        <v>3.8882960482119799E-4</v>
      </c>
      <c r="P325"/>
    </row>
    <row r="326" spans="3:16" x14ac:dyDescent="0.2">
      <c r="C326" t="s">
        <v>574</v>
      </c>
      <c r="D326">
        <v>2015</v>
      </c>
      <c r="E326" s="56">
        <v>3.9142588506285432E-4</v>
      </c>
      <c r="F326" s="56">
        <v>6.1497340488808573E-5</v>
      </c>
      <c r="G326" s="56">
        <v>6.517393162654973E-5</v>
      </c>
      <c r="H326" s="56">
        <v>1.1653484408002498E-4</v>
      </c>
      <c r="I326" s="56">
        <v>1.0204768371912374E-4</v>
      </c>
      <c r="J326" s="56">
        <v>8.0895211191966059E-5</v>
      </c>
      <c r="K326" s="56">
        <v>1.619244612784341E-4</v>
      </c>
      <c r="L326" s="56">
        <v>1.3266051498000181E-3</v>
      </c>
      <c r="M326" s="56">
        <v>3.0693010011089089E-4</v>
      </c>
      <c r="P326"/>
    </row>
    <row r="327" spans="3:16" x14ac:dyDescent="0.2">
      <c r="C327" t="s">
        <v>575</v>
      </c>
      <c r="D327">
        <v>2015</v>
      </c>
      <c r="E327" s="56">
        <v>3.4256404602842484E-4</v>
      </c>
      <c r="F327" s="56">
        <v>8.1880107138414374E-5</v>
      </c>
      <c r="G327" s="56">
        <v>8.3530578881545612E-5</v>
      </c>
      <c r="H327" s="56">
        <v>9.6333919722719412E-5</v>
      </c>
      <c r="I327" s="56">
        <v>1.1039489254100351E-4</v>
      </c>
      <c r="J327" s="56">
        <v>1.0339282154013227E-4</v>
      </c>
      <c r="K327" s="56">
        <v>1.2140909629639301E-4</v>
      </c>
      <c r="L327" s="56">
        <v>1.006889952733195E-3</v>
      </c>
      <c r="M327" s="56">
        <v>2.4606820600556797E-4</v>
      </c>
      <c r="P327"/>
    </row>
    <row r="328" spans="3:16" x14ac:dyDescent="0.2">
      <c r="C328" t="s">
        <v>576</v>
      </c>
      <c r="D328">
        <v>2015</v>
      </c>
      <c r="E328" s="56">
        <v>1.5551764038904601E-3</v>
      </c>
      <c r="F328" s="56">
        <v>3.4256174344853577E-4</v>
      </c>
      <c r="G328" s="56">
        <v>2.8058418950117436E-4</v>
      </c>
      <c r="H328" s="56">
        <v>2.7113255974514405E-4</v>
      </c>
      <c r="I328" s="56">
        <v>3.3714991576536281E-4</v>
      </c>
      <c r="J328" s="56">
        <v>3.1218125412796777E-4</v>
      </c>
      <c r="K328" s="56">
        <v>3.2114728573042904E-4</v>
      </c>
      <c r="L328" s="56">
        <v>1.3034420520062599E-3</v>
      </c>
      <c r="M328" s="56">
        <v>5.9516264171827324E-4</v>
      </c>
      <c r="P328"/>
    </row>
    <row r="329" spans="3:16" x14ac:dyDescent="0.2">
      <c r="C329" t="s">
        <v>577</v>
      </c>
      <c r="D329">
        <v>2015</v>
      </c>
      <c r="E329" s="56">
        <v>2.7731196692840559E-4</v>
      </c>
      <c r="F329" s="56">
        <v>8.524440137281633E-5</v>
      </c>
      <c r="G329" s="56">
        <v>8.3891602523460392E-5</v>
      </c>
      <c r="H329" s="56">
        <v>7.9968560692540822E-5</v>
      </c>
      <c r="I329" s="56">
        <v>8.2580084362601281E-5</v>
      </c>
      <c r="J329" s="56">
        <v>5.3973878410493832E-5</v>
      </c>
      <c r="K329" s="56">
        <v>8.1021157194240801E-5</v>
      </c>
      <c r="L329" s="56">
        <v>1.2731631769274585E-3</v>
      </c>
      <c r="M329" s="56">
        <v>2.5665260585866061E-4</v>
      </c>
      <c r="P329"/>
    </row>
    <row r="330" spans="3:16" x14ac:dyDescent="0.2">
      <c r="C330" t="s">
        <v>578</v>
      </c>
      <c r="D330">
        <v>2015</v>
      </c>
      <c r="E330" s="56">
        <v>3.3817531837721556E-4</v>
      </c>
      <c r="F330" s="56">
        <v>5.6631897247353361E-5</v>
      </c>
      <c r="G330" s="56">
        <v>3.1628965080863453E-5</v>
      </c>
      <c r="H330" s="56">
        <v>4.4040462990120735E-5</v>
      </c>
      <c r="I330" s="56">
        <v>5.3118887082163397E-5</v>
      </c>
      <c r="J330" s="56">
        <v>6.2361803916526266E-5</v>
      </c>
      <c r="K330" s="56">
        <v>7.6294027861635713E-5</v>
      </c>
      <c r="L330" s="56">
        <v>1.4026786853861956E-3</v>
      </c>
      <c r="M330" s="56">
        <v>2.7599454469721187E-4</v>
      </c>
      <c r="P330"/>
    </row>
    <row r="331" spans="3:16" x14ac:dyDescent="0.2">
      <c r="C331" t="s">
        <v>579</v>
      </c>
      <c r="D331">
        <v>2015</v>
      </c>
      <c r="E331" s="56">
        <v>1.5282109419132231E-4</v>
      </c>
      <c r="F331" s="56">
        <v>4.8527468542887429E-5</v>
      </c>
      <c r="G331" s="56">
        <v>3.9011588635142836E-5</v>
      </c>
      <c r="H331" s="56">
        <v>4.3786120259889453E-5</v>
      </c>
      <c r="I331" s="56">
        <v>3.4748551813210068E-5</v>
      </c>
      <c r="J331" s="56">
        <v>4.6873869979165276E-5</v>
      </c>
      <c r="K331" s="56">
        <v>1.1987178034886763E-4</v>
      </c>
      <c r="L331" s="56">
        <v>1.1279228238060407E-3</v>
      </c>
      <c r="M331" s="56">
        <v>2.2588672211492229E-4</v>
      </c>
      <c r="P331"/>
    </row>
    <row r="332" spans="3:16" x14ac:dyDescent="0.2">
      <c r="C332" t="s">
        <v>580</v>
      </c>
      <c r="D332">
        <v>2015</v>
      </c>
      <c r="E332" s="56">
        <v>3.2742693984511061E-4</v>
      </c>
      <c r="F332" s="56">
        <v>5.8788330244844309E-5</v>
      </c>
      <c r="G332" s="56">
        <v>8.794614156011167E-5</v>
      </c>
      <c r="H332" s="56">
        <v>7.1468638709316096E-5</v>
      </c>
      <c r="I332" s="56">
        <v>9.8078725569897192E-5</v>
      </c>
      <c r="J332" s="56">
        <v>5.7002931233231343E-5</v>
      </c>
      <c r="K332" s="56">
        <v>8.8115124658821656E-5</v>
      </c>
      <c r="L332" s="56">
        <v>8.9869194620573124E-4</v>
      </c>
      <c r="M332" s="56">
        <v>2.1464566580717831E-4</v>
      </c>
      <c r="P332"/>
    </row>
    <row r="333" spans="3:16" x14ac:dyDescent="0.2">
      <c r="C333" t="s">
        <v>581</v>
      </c>
      <c r="D333">
        <v>2015</v>
      </c>
      <c r="E333" s="56">
        <v>5.9349247698552924E-4</v>
      </c>
      <c r="F333" s="56">
        <v>1.4935528394141345E-4</v>
      </c>
      <c r="G333" s="56">
        <v>1.1772086405921975E-4</v>
      </c>
      <c r="H333" s="56">
        <v>1.2204662729817853E-4</v>
      </c>
      <c r="I333" s="56">
        <v>1.4002130920128303E-4</v>
      </c>
      <c r="J333" s="56">
        <v>1.6170564837583108E-4</v>
      </c>
      <c r="K333" s="56">
        <v>2.2160754461526453E-4</v>
      </c>
      <c r="L333" s="56">
        <v>1.6878437168924101E-3</v>
      </c>
      <c r="M333" s="56">
        <v>4.1200342122982292E-4</v>
      </c>
      <c r="P333"/>
    </row>
    <row r="334" spans="3:16" x14ac:dyDescent="0.2">
      <c r="C334" t="s">
        <v>582</v>
      </c>
      <c r="D334">
        <v>2015</v>
      </c>
      <c r="E334" s="56">
        <v>3.5141301989638523E-4</v>
      </c>
      <c r="F334" s="56">
        <v>6.0845648813014651E-5</v>
      </c>
      <c r="G334" s="56">
        <v>7.2574203176525693E-5</v>
      </c>
      <c r="H334" s="56">
        <v>9.0761024247768663E-5</v>
      </c>
      <c r="I334" s="56">
        <v>8.7763060192125162E-5</v>
      </c>
      <c r="J334" s="56">
        <v>5.9401618902537288E-5</v>
      </c>
      <c r="K334" s="56">
        <v>1.1322722196233696E-4</v>
      </c>
      <c r="L334" s="56">
        <v>1.4172775657212595E-3</v>
      </c>
      <c r="M334" s="56">
        <v>3.0051526368602566E-4</v>
      </c>
      <c r="P334"/>
    </row>
    <row r="335" spans="3:16" x14ac:dyDescent="0.2">
      <c r="C335" t="s">
        <v>583</v>
      </c>
      <c r="D335">
        <v>2015</v>
      </c>
      <c r="E335" s="56">
        <v>2.0451423379053519E-3</v>
      </c>
      <c r="F335" s="56">
        <v>5.206202222106112E-4</v>
      </c>
      <c r="G335" s="56">
        <v>5.0118346765371522E-4</v>
      </c>
      <c r="H335" s="56">
        <v>5.9576080934966484E-4</v>
      </c>
      <c r="I335" s="56">
        <v>6.2059429573250373E-4</v>
      </c>
      <c r="J335" s="56">
        <v>4.339508364315583E-4</v>
      </c>
      <c r="K335" s="56">
        <v>4.1104634406908261E-4</v>
      </c>
      <c r="L335" s="56">
        <v>1.0230523006491362E-3</v>
      </c>
      <c r="M335" s="56">
        <v>7.4793843551476788E-4</v>
      </c>
      <c r="P335"/>
    </row>
    <row r="336" spans="3:16" x14ac:dyDescent="0.2">
      <c r="C336" t="s">
        <v>584</v>
      </c>
      <c r="D336">
        <v>2015</v>
      </c>
      <c r="E336" s="56">
        <v>9.1747766376598378E-4</v>
      </c>
      <c r="F336" s="56">
        <v>2.0214777706505061E-4</v>
      </c>
      <c r="G336" s="56">
        <v>2.455769578697063E-4</v>
      </c>
      <c r="H336" s="56">
        <v>1.9350289405567034E-4</v>
      </c>
      <c r="I336" s="56">
        <v>2.2804928240178495E-4</v>
      </c>
      <c r="J336" s="56">
        <v>2.1397065976634243E-4</v>
      </c>
      <c r="K336" s="56">
        <v>3.1734420033590293E-4</v>
      </c>
      <c r="L336" s="56">
        <v>1.5380869195767291E-3</v>
      </c>
      <c r="M336" s="56">
        <v>4.8610185106615105E-4</v>
      </c>
      <c r="P336"/>
    </row>
    <row r="337" spans="3:16" x14ac:dyDescent="0.2">
      <c r="C337" t="s">
        <v>585</v>
      </c>
      <c r="D337">
        <v>2015</v>
      </c>
      <c r="E337" s="56">
        <v>7.3202279422868318E-4</v>
      </c>
      <c r="F337" s="56">
        <v>9.7405542760676132E-5</v>
      </c>
      <c r="G337" s="56">
        <v>1.2171730940778229E-4</v>
      </c>
      <c r="H337" s="56">
        <v>1.0788672698551683E-4</v>
      </c>
      <c r="I337" s="56">
        <v>1.6529592918394952E-4</v>
      </c>
      <c r="J337" s="56">
        <v>8.9562684535679626E-5</v>
      </c>
      <c r="K337" s="56">
        <v>2.289297448209328E-4</v>
      </c>
      <c r="L337" s="56">
        <v>1.2122726654183653E-3</v>
      </c>
      <c r="M337" s="56">
        <v>3.3201472637858797E-4</v>
      </c>
      <c r="P337"/>
    </row>
    <row r="338" spans="3:16" x14ac:dyDescent="0.2">
      <c r="C338" t="s">
        <v>586</v>
      </c>
      <c r="D338">
        <v>2015</v>
      </c>
      <c r="E338" s="56">
        <v>1.6137907591816582E-3</v>
      </c>
      <c r="F338" s="56">
        <v>2.7274461494566438E-4</v>
      </c>
      <c r="G338" s="56">
        <v>3.6790517642349633E-4</v>
      </c>
      <c r="H338" s="56">
        <v>3.6078214043482276E-4</v>
      </c>
      <c r="I338" s="56">
        <v>3.3734356770573955E-4</v>
      </c>
      <c r="J338" s="56">
        <v>1.9323258176610686E-4</v>
      </c>
      <c r="K338" s="56">
        <v>3.387271955802609E-4</v>
      </c>
      <c r="L338" s="56">
        <v>1.5147073687972691E-3</v>
      </c>
      <c r="M338" s="56">
        <v>6.0490770538343755E-4</v>
      </c>
      <c r="P338"/>
    </row>
    <row r="339" spans="3:16" x14ac:dyDescent="0.2">
      <c r="C339" t="s">
        <v>587</v>
      </c>
      <c r="D339">
        <v>2015</v>
      </c>
      <c r="E339" s="56">
        <v>1.7262290103217613E-4</v>
      </c>
      <c r="F339" s="56">
        <v>5.3961674202129902E-5</v>
      </c>
      <c r="G339" s="56">
        <v>4.0958513646145368E-5</v>
      </c>
      <c r="H339" s="56">
        <v>4.5584497333107459E-5</v>
      </c>
      <c r="I339" s="56">
        <v>3.3649310085293064E-5</v>
      </c>
      <c r="J339" s="56">
        <v>4.2135645424912702E-5</v>
      </c>
      <c r="K339" s="56">
        <v>7.6036199667594499E-5</v>
      </c>
      <c r="L339" s="56">
        <v>9.7048749633403628E-4</v>
      </c>
      <c r="M339" s="56">
        <v>1.9540872598788938E-4</v>
      </c>
      <c r="P339"/>
    </row>
    <row r="340" spans="3:16" x14ac:dyDescent="0.2">
      <c r="C340" t="s">
        <v>588</v>
      </c>
      <c r="D340">
        <v>2015</v>
      </c>
      <c r="E340" s="56">
        <v>8.6197231831034924E-4</v>
      </c>
      <c r="F340" s="56">
        <v>1.915269426921419E-4</v>
      </c>
      <c r="G340" s="56">
        <v>1.1372982553962162E-4</v>
      </c>
      <c r="H340" s="56">
        <v>2.5701692553507311E-4</v>
      </c>
      <c r="I340" s="56">
        <v>2.7056692909825918E-4</v>
      </c>
      <c r="J340" s="56">
        <v>1.8222633279052337E-4</v>
      </c>
      <c r="K340" s="56">
        <v>2.0553303887380566E-4</v>
      </c>
      <c r="L340" s="56">
        <v>8.3613684978525032E-4</v>
      </c>
      <c r="M340" s="56">
        <v>3.7034362524113602E-4</v>
      </c>
      <c r="P340"/>
    </row>
    <row r="341" spans="3:16" x14ac:dyDescent="0.2">
      <c r="C341" t="s">
        <v>589</v>
      </c>
      <c r="D341">
        <v>2015</v>
      </c>
      <c r="E341" s="56">
        <v>1.03298802788816E-4</v>
      </c>
      <c r="F341" s="56">
        <v>5.8295583927203469E-5</v>
      </c>
      <c r="G341" s="56">
        <v>1.8469258707149909E-5</v>
      </c>
      <c r="H341" s="56">
        <v>2.078968081338516E-5</v>
      </c>
      <c r="I341" s="56">
        <v>1.9449091040677177E-5</v>
      </c>
      <c r="J341" s="56">
        <v>1.3927474062993614E-5</v>
      </c>
      <c r="K341" s="56">
        <v>1.3458255814529794E-4</v>
      </c>
      <c r="L341" s="56">
        <v>1.5386871797185987E-3</v>
      </c>
      <c r="M341" s="56">
        <v>2.6232619674045114E-4</v>
      </c>
      <c r="P341"/>
    </row>
    <row r="342" spans="3:16" x14ac:dyDescent="0.2">
      <c r="C342" t="s">
        <v>590</v>
      </c>
      <c r="D342">
        <v>2015</v>
      </c>
      <c r="E342" s="56">
        <v>2.1163508701535765E-4</v>
      </c>
      <c r="F342" s="56">
        <v>7.0612418615698482E-5</v>
      </c>
      <c r="G342" s="56">
        <v>4.3969075437455353E-5</v>
      </c>
      <c r="H342" s="56">
        <v>4.9488048736045138E-5</v>
      </c>
      <c r="I342" s="56">
        <v>4.6052190826153902E-5</v>
      </c>
      <c r="J342" s="56">
        <v>3.5557739014955478E-5</v>
      </c>
      <c r="K342" s="56">
        <v>1.7391215363743545E-4</v>
      </c>
      <c r="L342" s="56">
        <v>1.4059850792087158E-3</v>
      </c>
      <c r="M342" s="56">
        <v>2.6820942160522956E-4</v>
      </c>
      <c r="P342"/>
    </row>
    <row r="343" spans="3:16" x14ac:dyDescent="0.2">
      <c r="C343" t="s">
        <v>591</v>
      </c>
      <c r="D343">
        <v>2015</v>
      </c>
      <c r="E343" s="56">
        <v>2.2786296873455385E-3</v>
      </c>
      <c r="F343" s="56">
        <v>6.0745987300418584E-4</v>
      </c>
      <c r="G343" s="56">
        <v>5.582475545752979E-4</v>
      </c>
      <c r="H343" s="56">
        <v>5.2843651087914451E-4</v>
      </c>
      <c r="I343" s="56">
        <v>6.1400066418498497E-4</v>
      </c>
      <c r="J343" s="56">
        <v>4.3503772574651382E-4</v>
      </c>
      <c r="K343" s="56">
        <v>7.2393372629683025E-4</v>
      </c>
      <c r="L343" s="56">
        <v>2.2163175797406251E-3</v>
      </c>
      <c r="M343" s="56">
        <v>1.0167003007098472E-3</v>
      </c>
      <c r="P343"/>
    </row>
    <row r="344" spans="3:16" x14ac:dyDescent="0.2">
      <c r="C344" t="s">
        <v>592</v>
      </c>
      <c r="D344">
        <v>2015</v>
      </c>
      <c r="E344" s="56">
        <v>1.1205764538445598E-4</v>
      </c>
      <c r="F344" s="56">
        <v>6.6033799583507352E-5</v>
      </c>
      <c r="G344" s="56">
        <v>3.2421524123015523E-5</v>
      </c>
      <c r="H344" s="56">
        <v>3.7687620361983782E-5</v>
      </c>
      <c r="I344" s="56">
        <v>5.8532316926910871E-5</v>
      </c>
      <c r="J344" s="56">
        <v>3.0956219730923703E-5</v>
      </c>
      <c r="K344" s="56">
        <v>1.3890669888770059E-4</v>
      </c>
      <c r="L344" s="56">
        <v>1.2673040636536519E-3</v>
      </c>
      <c r="M344" s="56">
        <v>2.5002168741810146E-4</v>
      </c>
      <c r="P344"/>
    </row>
    <row r="345" spans="3:16" x14ac:dyDescent="0.2">
      <c r="C345" t="s">
        <v>593</v>
      </c>
      <c r="D345">
        <v>2015</v>
      </c>
      <c r="E345" s="56">
        <v>5.2272789775167775E-4</v>
      </c>
      <c r="F345" s="56">
        <v>1.2411877347437593E-4</v>
      </c>
      <c r="G345" s="56">
        <v>1.3680472722871879E-4</v>
      </c>
      <c r="H345" s="56">
        <v>7.4096214527333442E-5</v>
      </c>
      <c r="I345" s="56">
        <v>1.1220030882372041E-4</v>
      </c>
      <c r="J345" s="56">
        <v>1.3039435807167733E-4</v>
      </c>
      <c r="K345" s="56">
        <v>1.8281566380481227E-4</v>
      </c>
      <c r="L345" s="56">
        <v>1.0689576008139046E-3</v>
      </c>
      <c r="M345" s="56">
        <v>3.0031386494636374E-4</v>
      </c>
      <c r="P345"/>
    </row>
    <row r="346" spans="3:16" x14ac:dyDescent="0.2">
      <c r="C346" t="s">
        <v>594</v>
      </c>
      <c r="D346">
        <v>2015</v>
      </c>
      <c r="E346" s="56">
        <v>3.9364327483703307E-4</v>
      </c>
      <c r="F346" s="56">
        <v>8.4041858819128664E-5</v>
      </c>
      <c r="G346" s="56">
        <v>1.1306626211342716E-4</v>
      </c>
      <c r="H346" s="56">
        <v>1.1695412065852933E-4</v>
      </c>
      <c r="I346" s="56">
        <v>1.1541787465730989E-4</v>
      </c>
      <c r="J346" s="56">
        <v>9.0510377155534816E-5</v>
      </c>
      <c r="K346" s="56">
        <v>1.3358114469140284E-4</v>
      </c>
      <c r="L346" s="56">
        <v>6.5230176692704562E-4</v>
      </c>
      <c r="M346" s="56">
        <v>2.2261893039148109E-4</v>
      </c>
      <c r="P346"/>
    </row>
    <row r="347" spans="3:16" x14ac:dyDescent="0.2">
      <c r="C347" t="s">
        <v>595</v>
      </c>
      <c r="D347">
        <v>2015</v>
      </c>
      <c r="E347" s="56">
        <v>1.8827030581681416E-4</v>
      </c>
      <c r="F347" s="56">
        <v>5.7384206163975551E-5</v>
      </c>
      <c r="G347" s="56">
        <v>2.8206150610284573E-5</v>
      </c>
      <c r="H347" s="56">
        <v>3.377482206705222E-5</v>
      </c>
      <c r="I347" s="56">
        <v>3.1530367038381308E-5</v>
      </c>
      <c r="J347" s="56">
        <v>2.6279042132447959E-5</v>
      </c>
      <c r="K347" s="56">
        <v>1.1704332655856258E-4</v>
      </c>
      <c r="L347" s="56">
        <v>1.2748150918181914E-3</v>
      </c>
      <c r="M347" s="56">
        <v>2.5957470661534555E-4</v>
      </c>
      <c r="P347"/>
    </row>
    <row r="348" spans="3:16" x14ac:dyDescent="0.2">
      <c r="C348" t="s">
        <v>596</v>
      </c>
      <c r="D348">
        <v>2015</v>
      </c>
      <c r="E348" s="56">
        <v>1.8756978901176894E-3</v>
      </c>
      <c r="F348" s="56">
        <v>5.6500659186639927E-4</v>
      </c>
      <c r="G348" s="56">
        <v>3.5168605520414733E-4</v>
      </c>
      <c r="H348" s="56">
        <v>5.0872799929273531E-4</v>
      </c>
      <c r="I348" s="56">
        <v>5.5977313514378891E-4</v>
      </c>
      <c r="J348" s="56">
        <v>2.9234620484732359E-4</v>
      </c>
      <c r="K348" s="56">
        <v>2.6592099162483997E-4</v>
      </c>
      <c r="L348" s="56">
        <v>1.6317427465589096E-3</v>
      </c>
      <c r="M348" s="56">
        <v>7.2976561143255167E-4</v>
      </c>
      <c r="P348"/>
    </row>
    <row r="349" spans="3:16" x14ac:dyDescent="0.2">
      <c r="C349" t="s">
        <v>597</v>
      </c>
      <c r="D349">
        <v>2015</v>
      </c>
      <c r="E349" s="56">
        <v>4.784527340424821E-4</v>
      </c>
      <c r="F349" s="56">
        <v>8.0426414002238665E-5</v>
      </c>
      <c r="G349" s="56">
        <v>7.6447311368684005E-5</v>
      </c>
      <c r="H349" s="56">
        <v>8.9844945034447618E-5</v>
      </c>
      <c r="I349" s="56">
        <v>1.0354009825902677E-4</v>
      </c>
      <c r="J349" s="56">
        <v>6.7567116359234231E-5</v>
      </c>
      <c r="K349" s="56">
        <v>1.2985188271300371E-4</v>
      </c>
      <c r="L349" s="56">
        <v>9.7546029493043439E-4</v>
      </c>
      <c r="M349" s="56">
        <v>2.6024629340873096E-4</v>
      </c>
      <c r="P349"/>
    </row>
    <row r="350" spans="3:16" x14ac:dyDescent="0.2">
      <c r="C350" t="s">
        <v>598</v>
      </c>
      <c r="D350">
        <v>2015</v>
      </c>
      <c r="E350" s="56">
        <v>2.9967063427228787E-3</v>
      </c>
      <c r="F350" s="56">
        <v>6.5816782724668942E-4</v>
      </c>
      <c r="G350" s="56">
        <v>5.4717050532108135E-4</v>
      </c>
      <c r="H350" s="56">
        <v>8.1670284106555757E-4</v>
      </c>
      <c r="I350" s="56">
        <v>9.9821159474861466E-4</v>
      </c>
      <c r="J350" s="56">
        <v>7.8931348199771207E-4</v>
      </c>
      <c r="K350" s="56">
        <v>7.6911434560317943E-4</v>
      </c>
      <c r="L350" s="56">
        <v>2.6703372882039187E-3</v>
      </c>
      <c r="M350" s="56">
        <v>1.313230087089748E-3</v>
      </c>
      <c r="P350"/>
    </row>
    <row r="351" spans="3:16" x14ac:dyDescent="0.2">
      <c r="C351" t="s">
        <v>599</v>
      </c>
      <c r="D351">
        <v>2015</v>
      </c>
      <c r="E351" s="56">
        <v>3.3337558158145494E-4</v>
      </c>
      <c r="F351" s="56">
        <v>9.045665208126678E-5</v>
      </c>
      <c r="G351" s="56">
        <v>6.7593991882654138E-5</v>
      </c>
      <c r="H351" s="56">
        <v>5.6232525826642536E-5</v>
      </c>
      <c r="I351" s="56">
        <v>6.814444596548354E-5</v>
      </c>
      <c r="J351" s="56">
        <v>7.6295361989801131E-5</v>
      </c>
      <c r="K351" s="56">
        <v>1.4168180913988576E-4</v>
      </c>
      <c r="L351" s="56">
        <v>1.5901617475595402E-3</v>
      </c>
      <c r="M351" s="56">
        <v>3.2530147358197367E-4</v>
      </c>
      <c r="P351"/>
    </row>
    <row r="352" spans="3:16" x14ac:dyDescent="0.2">
      <c r="C352" t="s">
        <v>600</v>
      </c>
      <c r="D352">
        <v>2015</v>
      </c>
      <c r="E352" s="56">
        <v>5.5565508371053344E-5</v>
      </c>
      <c r="F352" s="56">
        <v>4.3240518286779304E-5</v>
      </c>
      <c r="G352" s="56">
        <v>1.5327609901791215E-5</v>
      </c>
      <c r="H352" s="56">
        <v>1.5986512785025019E-5</v>
      </c>
      <c r="I352" s="56">
        <v>1.3869933333399694E-5</v>
      </c>
      <c r="J352" s="56">
        <v>1.4487842205311668E-5</v>
      </c>
      <c r="K352" s="56">
        <v>1.1545798235515125E-4</v>
      </c>
      <c r="L352" s="56">
        <v>9.1952166714273371E-4</v>
      </c>
      <c r="M352" s="56">
        <v>1.3470758949170612E-4</v>
      </c>
      <c r="P352"/>
    </row>
    <row r="353" spans="3:16" x14ac:dyDescent="0.2">
      <c r="C353" t="s">
        <v>601</v>
      </c>
      <c r="D353">
        <v>2015</v>
      </c>
      <c r="E353" s="56">
        <v>5.2240312962231338E-4</v>
      </c>
      <c r="F353" s="56">
        <v>1.086425882016441E-4</v>
      </c>
      <c r="G353" s="56">
        <v>1.0724673076069819E-4</v>
      </c>
      <c r="H353" s="56">
        <v>1.2248894145569861E-4</v>
      </c>
      <c r="I353" s="56">
        <v>1.7588565172507246E-4</v>
      </c>
      <c r="J353" s="56">
        <v>2.0319489597339034E-4</v>
      </c>
      <c r="K353" s="56">
        <v>2.0427344974562005E-4</v>
      </c>
      <c r="L353" s="56">
        <v>1.0370969954115812E-3</v>
      </c>
      <c r="M353" s="56">
        <v>2.8104089639335557E-4</v>
      </c>
      <c r="P353"/>
    </row>
    <row r="354" spans="3:16" x14ac:dyDescent="0.2">
      <c r="C354" t="s">
        <v>602</v>
      </c>
      <c r="D354">
        <v>2015</v>
      </c>
      <c r="E354" s="56">
        <v>3.7981373803316599E-3</v>
      </c>
      <c r="F354" s="56">
        <v>3.7324215506000794E-4</v>
      </c>
      <c r="G354" s="56">
        <v>5.696856906649817E-4</v>
      </c>
      <c r="H354" s="56">
        <v>7.9423631781150674E-4</v>
      </c>
      <c r="I354" s="56">
        <v>9.3733694386334532E-4</v>
      </c>
      <c r="J354" s="56">
        <v>5.8944274393785189E-4</v>
      </c>
      <c r="K354" s="56">
        <v>5.8748293896137703E-4</v>
      </c>
      <c r="L354" s="56">
        <v>1.7037795689449646E-3</v>
      </c>
      <c r="M354" s="56">
        <v>1.0354170698664601E-3</v>
      </c>
      <c r="P354"/>
    </row>
    <row r="355" spans="3:16" x14ac:dyDescent="0.2">
      <c r="C355" t="s">
        <v>603</v>
      </c>
      <c r="D355">
        <v>2015</v>
      </c>
      <c r="E355" s="56">
        <v>1.8011493660283087E-4</v>
      </c>
      <c r="F355" s="56">
        <v>5.7106094901048498E-5</v>
      </c>
      <c r="G355" s="56">
        <v>4.8453146122179411E-5</v>
      </c>
      <c r="H355" s="56">
        <v>4.7884974782895872E-5</v>
      </c>
      <c r="I355" s="56">
        <v>4.5980193464576069E-5</v>
      </c>
      <c r="J355" s="56">
        <v>4.7016496451011212E-5</v>
      </c>
      <c r="K355" s="56">
        <v>1.3351144353284807E-4</v>
      </c>
      <c r="L355" s="56">
        <v>1.1751661538045707E-3</v>
      </c>
      <c r="M355" s="56">
        <v>2.199813545693434E-4</v>
      </c>
      <c r="P355"/>
    </row>
    <row r="356" spans="3:16" x14ac:dyDescent="0.2">
      <c r="C356" t="s">
        <v>604</v>
      </c>
      <c r="D356">
        <v>2015</v>
      </c>
      <c r="E356" s="56">
        <v>2.5874749235161822E-4</v>
      </c>
      <c r="F356" s="56">
        <v>4.8604322205264298E-5</v>
      </c>
      <c r="G356" s="56">
        <v>5.8747475023638078E-5</v>
      </c>
      <c r="H356" s="56">
        <v>5.0849773868616887E-5</v>
      </c>
      <c r="I356" s="56">
        <v>6.4385702982957423E-5</v>
      </c>
      <c r="J356" s="56">
        <v>6.6745338631381371E-5</v>
      </c>
      <c r="K356" s="56">
        <v>7.4161653886247581E-5</v>
      </c>
      <c r="L356" s="56">
        <v>7.9243327670117894E-4</v>
      </c>
      <c r="M356" s="56">
        <v>1.7682966919642173E-4</v>
      </c>
      <c r="P356"/>
    </row>
    <row r="357" spans="3:16" x14ac:dyDescent="0.2">
      <c r="C357" t="s">
        <v>605</v>
      </c>
      <c r="D357">
        <v>2015</v>
      </c>
      <c r="E357" s="56">
        <v>1.3023733000129883E-3</v>
      </c>
      <c r="F357" s="56">
        <v>2.3448535467004164E-4</v>
      </c>
      <c r="G357" s="56">
        <v>2.3583705269246836E-4</v>
      </c>
      <c r="H357" s="56">
        <v>2.5303944521004731E-4</v>
      </c>
      <c r="I357" s="56">
        <v>2.2542164620898824E-4</v>
      </c>
      <c r="J357" s="56">
        <v>2.5579452522219755E-4</v>
      </c>
      <c r="K357" s="56">
        <v>2.3287177523446389E-4</v>
      </c>
      <c r="L357" s="56">
        <v>1.6414348636620711E-3</v>
      </c>
      <c r="M357" s="56">
        <v>5.68423303269477E-4</v>
      </c>
      <c r="P357"/>
    </row>
    <row r="358" spans="3:16" x14ac:dyDescent="0.2">
      <c r="C358" t="s">
        <v>606</v>
      </c>
      <c r="D358">
        <v>2015</v>
      </c>
      <c r="E358" s="56">
        <v>2.8388947729646711E-4</v>
      </c>
      <c r="F358" s="56">
        <v>6.872804417301454E-5</v>
      </c>
      <c r="G358" s="56">
        <v>7.1779835453101562E-5</v>
      </c>
      <c r="H358" s="56">
        <v>7.4202683391068675E-5</v>
      </c>
      <c r="I358" s="56">
        <v>7.5209353131423413E-5</v>
      </c>
      <c r="J358" s="56">
        <v>7.5547379143806859E-5</v>
      </c>
      <c r="K358" s="56">
        <v>8.3876980819557213E-5</v>
      </c>
      <c r="L358" s="56">
        <v>1.1837905470227965E-3</v>
      </c>
      <c r="M358" s="56">
        <v>2.5865346077593088E-4</v>
      </c>
      <c r="P358"/>
    </row>
    <row r="359" spans="3:16" x14ac:dyDescent="0.2">
      <c r="C359" t="s">
        <v>607</v>
      </c>
      <c r="D359">
        <v>2015</v>
      </c>
      <c r="E359" s="56">
        <v>4.0546695052605065E-3</v>
      </c>
      <c r="F359" s="56">
        <v>8.3589545240632206E-4</v>
      </c>
      <c r="G359" s="56">
        <v>8.6811109236940441E-4</v>
      </c>
      <c r="H359" s="56">
        <v>1.0524317553917066E-3</v>
      </c>
      <c r="I359" s="56">
        <v>8.835158087983771E-4</v>
      </c>
      <c r="J359" s="56">
        <v>7.3207719643477798E-4</v>
      </c>
      <c r="K359" s="56">
        <v>9.3245658867114679E-4</v>
      </c>
      <c r="L359" s="56">
        <v>2.1098712687030721E-3</v>
      </c>
      <c r="M359" s="56">
        <v>1.3857365179792943E-3</v>
      </c>
      <c r="P359"/>
    </row>
    <row r="360" spans="3:16" x14ac:dyDescent="0.2">
      <c r="C360" t="s">
        <v>557</v>
      </c>
      <c r="D360">
        <v>2016</v>
      </c>
      <c r="E360" s="56">
        <v>2.8713359486212301E-4</v>
      </c>
      <c r="F360" s="56">
        <v>1.1170725549795186E-4</v>
      </c>
      <c r="G360" s="56">
        <v>1.2122051868138579E-4</v>
      </c>
      <c r="H360" s="56">
        <v>8.2964104127630794E-5</v>
      </c>
      <c r="I360" s="56">
        <v>7.5252375773942457E-5</v>
      </c>
      <c r="J360" s="56">
        <v>9.0871494303509411E-5</v>
      </c>
      <c r="K360" s="56">
        <v>2.1891342406813941E-4</v>
      </c>
      <c r="L360" s="56">
        <v>1.095041591929053E-3</v>
      </c>
      <c r="M360" s="56">
        <v>2.8767040674878734E-4</v>
      </c>
      <c r="P360"/>
    </row>
    <row r="361" spans="3:16" x14ac:dyDescent="0.2">
      <c r="C361" t="s">
        <v>558</v>
      </c>
      <c r="D361">
        <v>2016</v>
      </c>
      <c r="E361" s="56">
        <v>2.3144117708846293E-3</v>
      </c>
      <c r="F361" s="56">
        <v>6.4545068865007869E-4</v>
      </c>
      <c r="G361" s="56">
        <v>6.6688762222738411E-4</v>
      </c>
      <c r="H361" s="56">
        <v>7.1001666990046989E-4</v>
      </c>
      <c r="I361" s="56">
        <v>5.9603965121685272E-4</v>
      </c>
      <c r="J361" s="56">
        <v>5.2121936142288724E-4</v>
      </c>
      <c r="K361" s="56">
        <v>6.621706383937463E-4</v>
      </c>
      <c r="L361" s="56">
        <v>1.9307147673586662E-3</v>
      </c>
      <c r="M361" s="56">
        <v>9.5594917608326612E-4</v>
      </c>
      <c r="P361"/>
    </row>
    <row r="362" spans="3:16" x14ac:dyDescent="0.2">
      <c r="C362" t="s">
        <v>559</v>
      </c>
      <c r="D362">
        <v>2016</v>
      </c>
      <c r="E362" s="56">
        <v>2.5519758223282025E-4</v>
      </c>
      <c r="F362" s="56">
        <v>8.7608755149945903E-5</v>
      </c>
      <c r="G362" s="56">
        <v>4.6732800984854445E-5</v>
      </c>
      <c r="H362" s="56">
        <v>5.6862666516064006E-5</v>
      </c>
      <c r="I362" s="56">
        <v>6.3925829908327724E-5</v>
      </c>
      <c r="J362" s="56">
        <v>5.1369494832143199E-5</v>
      </c>
      <c r="K362" s="56">
        <v>1.4939274848815138E-4</v>
      </c>
      <c r="L362" s="56">
        <v>6.5890226179560717E-4</v>
      </c>
      <c r="M362" s="56">
        <v>1.8529643588605037E-4</v>
      </c>
      <c r="P362"/>
    </row>
    <row r="363" spans="3:16" x14ac:dyDescent="0.2">
      <c r="C363" t="s">
        <v>560</v>
      </c>
      <c r="D363">
        <v>2016</v>
      </c>
      <c r="E363" s="56">
        <v>6.588097059996974E-4</v>
      </c>
      <c r="F363" s="56">
        <v>1.947671008457219E-4</v>
      </c>
      <c r="G363" s="56">
        <v>1.3203148243814091E-4</v>
      </c>
      <c r="H363" s="56">
        <v>1.5492749301518007E-4</v>
      </c>
      <c r="I363" s="56">
        <v>1.1974624039944494E-4</v>
      </c>
      <c r="J363" s="56">
        <v>1.7757755185342209E-4</v>
      </c>
      <c r="K363" s="56">
        <v>1.5304758135924315E-4</v>
      </c>
      <c r="L363" s="56">
        <v>1.3035677727103868E-3</v>
      </c>
      <c r="M363" s="56">
        <v>3.9105351797760979E-4</v>
      </c>
      <c r="P363"/>
    </row>
    <row r="364" spans="3:16" x14ac:dyDescent="0.2">
      <c r="C364" t="s">
        <v>561</v>
      </c>
      <c r="D364">
        <v>2016</v>
      </c>
      <c r="E364" s="56">
        <v>4.8896091361522698E-5</v>
      </c>
      <c r="F364" s="56">
        <v>3.6899844635177426E-5</v>
      </c>
      <c r="G364" s="56">
        <v>4.5335146000270918E-6</v>
      </c>
      <c r="H364" s="56">
        <v>8.9552473293499884E-6</v>
      </c>
      <c r="I364" s="56">
        <v>1.728035544664429E-5</v>
      </c>
      <c r="J364" s="56">
        <v>1.2121548760934275E-5</v>
      </c>
      <c r="K364" s="56">
        <v>1.1362998241125061E-4</v>
      </c>
      <c r="L364" s="56">
        <v>1.0254048053415326E-3</v>
      </c>
      <c r="M364" s="56">
        <v>1.6009013372672383E-4</v>
      </c>
      <c r="P364"/>
    </row>
    <row r="365" spans="3:16" x14ac:dyDescent="0.2">
      <c r="C365" t="s">
        <v>562</v>
      </c>
      <c r="D365">
        <v>2016</v>
      </c>
      <c r="E365" s="56">
        <v>3.234087191124919E-4</v>
      </c>
      <c r="F365" s="56">
        <v>8.5469421326994104E-5</v>
      </c>
      <c r="G365" s="56">
        <v>8.3441561399114522E-5</v>
      </c>
      <c r="H365" s="56">
        <v>4.4734957004446754E-5</v>
      </c>
      <c r="I365" s="56">
        <v>8.0309798117736742E-5</v>
      </c>
      <c r="J365" s="56">
        <v>8.1422837516035264E-5</v>
      </c>
      <c r="K365" s="56">
        <v>9.972486355072669E-5</v>
      </c>
      <c r="L365" s="56">
        <v>6.1000296863040744E-4</v>
      </c>
      <c r="M365" s="56">
        <v>1.6703274836793889E-4</v>
      </c>
      <c r="P365"/>
    </row>
    <row r="366" spans="3:16" x14ac:dyDescent="0.2">
      <c r="C366" t="s">
        <v>563</v>
      </c>
      <c r="D366">
        <v>2016</v>
      </c>
      <c r="E366" s="56">
        <v>4.8214117816378576E-4</v>
      </c>
      <c r="F366" s="56">
        <v>1.2960430226256254E-4</v>
      </c>
      <c r="G366" s="56">
        <v>1.1116408293007938E-4</v>
      </c>
      <c r="H366" s="56">
        <v>1.2995716326904874E-4</v>
      </c>
      <c r="I366" s="56">
        <v>7.9551579113051023E-5</v>
      </c>
      <c r="J366" s="56">
        <v>9.8840299083277074E-5</v>
      </c>
      <c r="K366" s="56">
        <v>1.0636469957550381E-4</v>
      </c>
      <c r="L366" s="56">
        <v>8.5796046689038178E-4</v>
      </c>
      <c r="M366" s="56">
        <v>2.5664819134084052E-4</v>
      </c>
      <c r="P366"/>
    </row>
    <row r="367" spans="3:16" x14ac:dyDescent="0.2">
      <c r="C367" t="s">
        <v>564</v>
      </c>
      <c r="D367">
        <v>2016</v>
      </c>
      <c r="E367" s="56">
        <v>2.3334510110627833E-3</v>
      </c>
      <c r="F367" s="56">
        <v>5.8521258633305003E-4</v>
      </c>
      <c r="G367" s="56">
        <v>4.8257840095378732E-4</v>
      </c>
      <c r="H367" s="56">
        <v>3.9259960540304414E-4</v>
      </c>
      <c r="I367" s="56">
        <v>5.5255771857142964E-4</v>
      </c>
      <c r="J367" s="56">
        <v>3.7764137987693976E-4</v>
      </c>
      <c r="K367" s="56">
        <v>4.5744226789668234E-4</v>
      </c>
      <c r="L367" s="56">
        <v>1.2234880551121499E-3</v>
      </c>
      <c r="M367" s="56">
        <v>7.767239580825831E-4</v>
      </c>
      <c r="P367"/>
    </row>
    <row r="368" spans="3:16" x14ac:dyDescent="0.2">
      <c r="C368" t="s">
        <v>565</v>
      </c>
      <c r="D368">
        <v>2016</v>
      </c>
      <c r="E368" s="56">
        <v>2.4895335268562339E-3</v>
      </c>
      <c r="F368" s="56">
        <v>6.4534377576306104E-4</v>
      </c>
      <c r="G368" s="56">
        <v>5.4710059754430485E-4</v>
      </c>
      <c r="H368" s="56">
        <v>4.8129937032739779E-4</v>
      </c>
      <c r="I368" s="56">
        <v>5.3809573022221878E-4</v>
      </c>
      <c r="J368" s="56">
        <v>7.1332177570483874E-4</v>
      </c>
      <c r="K368" s="56">
        <v>9.9716825892037439E-4</v>
      </c>
      <c r="L368" s="56">
        <v>2.0631723129836128E-3</v>
      </c>
      <c r="M368" s="56">
        <v>9.6812031398660716E-4</v>
      </c>
      <c r="P368"/>
    </row>
    <row r="369" spans="3:16" x14ac:dyDescent="0.2">
      <c r="C369" t="s">
        <v>566</v>
      </c>
      <c r="D369">
        <v>2016</v>
      </c>
      <c r="E369" s="56">
        <v>9.7273296795366294E-5</v>
      </c>
      <c r="F369" s="56">
        <v>5.4999203644796874E-5</v>
      </c>
      <c r="G369" s="56">
        <v>1.6159045391337003E-5</v>
      </c>
      <c r="H369" s="56">
        <v>1.467812211530023E-5</v>
      </c>
      <c r="I369" s="56">
        <v>3.2175854874255189E-5</v>
      </c>
      <c r="J369" s="56">
        <v>1.2787451744628156E-5</v>
      </c>
      <c r="K369" s="56">
        <v>1.0647698074930386E-4</v>
      </c>
      <c r="L369" s="56">
        <v>5.9710289232839148E-4</v>
      </c>
      <c r="M369" s="56">
        <v>1.5195239187565238E-4</v>
      </c>
      <c r="P369"/>
    </row>
    <row r="370" spans="3:16" x14ac:dyDescent="0.2">
      <c r="C370" t="s">
        <v>567</v>
      </c>
      <c r="D370">
        <v>2016</v>
      </c>
      <c r="E370" s="56">
        <v>1.6605689835559839E-4</v>
      </c>
      <c r="F370" s="56">
        <v>4.0864375576077163E-5</v>
      </c>
      <c r="G370" s="56">
        <v>4.0345102115276305E-5</v>
      </c>
      <c r="H370" s="56">
        <v>3.5680532310300294E-5</v>
      </c>
      <c r="I370" s="56">
        <v>3.9685636488674541E-5</v>
      </c>
      <c r="J370" s="56">
        <v>3.8332532462756332E-5</v>
      </c>
      <c r="K370" s="56">
        <v>1.7398564563716668E-4</v>
      </c>
      <c r="L370" s="56">
        <v>9.2190946935504631E-4</v>
      </c>
      <c r="M370" s="56">
        <v>1.7597916740861642E-4</v>
      </c>
      <c r="P370"/>
    </row>
    <row r="371" spans="3:16" x14ac:dyDescent="0.2">
      <c r="C371" t="s">
        <v>568</v>
      </c>
      <c r="D371">
        <v>2016</v>
      </c>
      <c r="E371" s="56">
        <v>1.1610424720404152E-3</v>
      </c>
      <c r="F371" s="56">
        <v>3.0359344813193743E-4</v>
      </c>
      <c r="G371" s="56">
        <v>2.8300443815328655E-4</v>
      </c>
      <c r="H371" s="56">
        <v>2.8544998855419365E-4</v>
      </c>
      <c r="I371" s="56">
        <v>2.5531303011495481E-4</v>
      </c>
      <c r="J371" s="56">
        <v>2.970538071384099E-4</v>
      </c>
      <c r="K371" s="56">
        <v>3.7492525131565618E-4</v>
      </c>
      <c r="L371" s="56">
        <v>1.9241297831587257E-3</v>
      </c>
      <c r="M371" s="56">
        <v>6.5220174679717308E-4</v>
      </c>
      <c r="P371"/>
    </row>
    <row r="372" spans="3:16" x14ac:dyDescent="0.2">
      <c r="C372" t="s">
        <v>569</v>
      </c>
      <c r="D372">
        <v>2016</v>
      </c>
      <c r="E372" s="56">
        <v>1.1626941758837977E-3</v>
      </c>
      <c r="F372" s="56">
        <v>1.9893051858732718E-4</v>
      </c>
      <c r="G372" s="56">
        <v>2.797236296403389E-4</v>
      </c>
      <c r="H372" s="56">
        <v>2.8170114674450075E-4</v>
      </c>
      <c r="I372" s="56">
        <v>2.8630908782805158E-4</v>
      </c>
      <c r="J372" s="56">
        <v>3.0240192515883343E-4</v>
      </c>
      <c r="K372" s="56">
        <v>2.9407933188371825E-4</v>
      </c>
      <c r="L372" s="56">
        <v>9.1271320323369626E-4</v>
      </c>
      <c r="M372" s="56">
        <v>4.5714972153909297E-4</v>
      </c>
      <c r="P372"/>
    </row>
    <row r="373" spans="3:16" x14ac:dyDescent="0.2">
      <c r="C373" t="s">
        <v>570</v>
      </c>
      <c r="D373">
        <v>2016</v>
      </c>
      <c r="E373" s="56">
        <v>1.2884572785492172E-4</v>
      </c>
      <c r="F373" s="56">
        <v>5.1077404484640977E-5</v>
      </c>
      <c r="G373" s="56">
        <v>2.9960554348982575E-5</v>
      </c>
      <c r="H373" s="56">
        <v>2.9179513030716582E-5</v>
      </c>
      <c r="I373" s="56">
        <v>4.4476083498183071E-5</v>
      </c>
      <c r="J373" s="56">
        <v>3.5091505608118185E-5</v>
      </c>
      <c r="K373" s="56">
        <v>1.3633691062808816E-4</v>
      </c>
      <c r="L373" s="56">
        <v>1.0328140495664345E-3</v>
      </c>
      <c r="M373" s="56">
        <v>1.9891935021475995E-4</v>
      </c>
      <c r="P373"/>
    </row>
    <row r="374" spans="3:16" x14ac:dyDescent="0.2">
      <c r="C374" t="s">
        <v>571</v>
      </c>
      <c r="D374">
        <v>2016</v>
      </c>
      <c r="E374" s="56">
        <v>2.890838063406365E-4</v>
      </c>
      <c r="F374" s="56">
        <v>6.3118953388858502E-5</v>
      </c>
      <c r="G374" s="56">
        <v>6.2810910079210211E-5</v>
      </c>
      <c r="H374" s="56">
        <v>5.6310925535494458E-5</v>
      </c>
      <c r="I374" s="56">
        <v>6.594268852670066E-5</v>
      </c>
      <c r="J374" s="56">
        <v>5.2739486017582229E-5</v>
      </c>
      <c r="K374" s="56">
        <v>1.2306194328624376E-4</v>
      </c>
      <c r="L374" s="56">
        <v>8.7200652645017624E-4</v>
      </c>
      <c r="M374" s="56">
        <v>2.0395994845258679E-4</v>
      </c>
      <c r="P374"/>
    </row>
    <row r="375" spans="3:16" x14ac:dyDescent="0.2">
      <c r="C375" t="s">
        <v>572</v>
      </c>
      <c r="D375">
        <v>2016</v>
      </c>
      <c r="E375" s="56">
        <v>5.1169232485544984E-4</v>
      </c>
      <c r="F375" s="56">
        <v>1.705114644557141E-4</v>
      </c>
      <c r="G375" s="56">
        <v>1.3610724468516582E-4</v>
      </c>
      <c r="H375" s="56">
        <v>1.1928024900467657E-4</v>
      </c>
      <c r="I375" s="56">
        <v>1.8770632964391099E-4</v>
      </c>
      <c r="J375" s="56">
        <v>1.0949210931217163E-4</v>
      </c>
      <c r="K375" s="56">
        <v>1.3134682491750921E-4</v>
      </c>
      <c r="L375" s="56">
        <v>1.0681982328098103E-3</v>
      </c>
      <c r="M375" s="56">
        <v>3.2915571924556629E-4</v>
      </c>
      <c r="P375"/>
    </row>
    <row r="376" spans="3:16" x14ac:dyDescent="0.2">
      <c r="C376" t="s">
        <v>573</v>
      </c>
      <c r="D376">
        <v>2016</v>
      </c>
      <c r="E376" s="56">
        <v>5.9970775975509705E-4</v>
      </c>
      <c r="F376" s="56">
        <v>1.2062052030956797E-4</v>
      </c>
      <c r="G376" s="56">
        <v>1.0268549647181529E-4</v>
      </c>
      <c r="H376" s="56">
        <v>1.2223353591685773E-4</v>
      </c>
      <c r="I376" s="56">
        <v>1.8469825800172652E-4</v>
      </c>
      <c r="J376" s="56">
        <v>1.685593380509093E-4</v>
      </c>
      <c r="K376" s="56">
        <v>1.46620825294199E-4</v>
      </c>
      <c r="L376" s="56">
        <v>1.1562355761235807E-3</v>
      </c>
      <c r="M376" s="56">
        <v>3.322817764053677E-4</v>
      </c>
      <c r="P376"/>
    </row>
    <row r="377" spans="3:16" x14ac:dyDescent="0.2">
      <c r="C377" t="s">
        <v>574</v>
      </c>
      <c r="D377">
        <v>2016</v>
      </c>
      <c r="E377" s="56">
        <v>4.355636242001083E-4</v>
      </c>
      <c r="F377" s="56">
        <v>8.4403783356619763E-5</v>
      </c>
      <c r="G377" s="56">
        <v>1.1072407239333714E-4</v>
      </c>
      <c r="H377" s="56">
        <v>9.1596087063248601E-5</v>
      </c>
      <c r="I377" s="56">
        <v>1.360116762992985E-4</v>
      </c>
      <c r="J377" s="56">
        <v>9.2845312540577995E-5</v>
      </c>
      <c r="K377" s="56">
        <v>1.6978844256297049E-4</v>
      </c>
      <c r="L377" s="56">
        <v>1.1577795087993354E-3</v>
      </c>
      <c r="M377" s="56">
        <v>3.0328943280437685E-4</v>
      </c>
      <c r="P377"/>
    </row>
    <row r="378" spans="3:16" x14ac:dyDescent="0.2">
      <c r="C378" t="s">
        <v>575</v>
      </c>
      <c r="D378">
        <v>2016</v>
      </c>
      <c r="E378" s="56">
        <v>3.8774482053556959E-4</v>
      </c>
      <c r="F378" s="56">
        <v>9.3379047436500042E-5</v>
      </c>
      <c r="G378" s="56">
        <v>7.6455123143688564E-5</v>
      </c>
      <c r="H378" s="56">
        <v>9.2935288203833483E-5</v>
      </c>
      <c r="I378" s="56">
        <v>8.504219853975708E-5</v>
      </c>
      <c r="J378" s="56">
        <v>8.3518569851190536E-5</v>
      </c>
      <c r="K378" s="56">
        <v>1.1708413652620539E-4</v>
      </c>
      <c r="L378" s="56">
        <v>8.311344370916222E-4</v>
      </c>
      <c r="M378" s="56">
        <v>2.322980931249806E-4</v>
      </c>
      <c r="P378"/>
    </row>
    <row r="379" spans="3:16" x14ac:dyDescent="0.2">
      <c r="C379" t="s">
        <v>576</v>
      </c>
      <c r="D379">
        <v>2016</v>
      </c>
      <c r="E379" s="56">
        <v>1.4040748867698333E-3</v>
      </c>
      <c r="F379" s="56">
        <v>4.8199895065231439E-4</v>
      </c>
      <c r="G379" s="56">
        <v>5.0625309544560966E-4</v>
      </c>
      <c r="H379" s="56">
        <v>3.2349808306048685E-4</v>
      </c>
      <c r="I379" s="56">
        <v>4.0564841073037413E-4</v>
      </c>
      <c r="J379" s="56">
        <v>2.2583840037673626E-4</v>
      </c>
      <c r="K379" s="56">
        <v>2.0014238129004974E-4</v>
      </c>
      <c r="L379" s="56">
        <v>9.1826103346055309E-4</v>
      </c>
      <c r="M379" s="56">
        <v>5.5271193097594044E-4</v>
      </c>
      <c r="P379"/>
    </row>
    <row r="380" spans="3:16" x14ac:dyDescent="0.2">
      <c r="C380" t="s">
        <v>577</v>
      </c>
      <c r="D380">
        <v>2016</v>
      </c>
      <c r="E380" s="56">
        <v>3.0859712123412043E-4</v>
      </c>
      <c r="F380" s="56">
        <v>9.2044951077722723E-5</v>
      </c>
      <c r="G380" s="56">
        <v>7.4340567158003934E-5</v>
      </c>
      <c r="H380" s="56">
        <v>6.8973276904916035E-5</v>
      </c>
      <c r="I380" s="56">
        <v>6.9748544993369048E-5</v>
      </c>
      <c r="J380" s="56">
        <v>6.8177695322158E-5</v>
      </c>
      <c r="K380" s="56">
        <v>8.4665714709182709E-5</v>
      </c>
      <c r="L380" s="56">
        <v>1.0449509027271207E-3</v>
      </c>
      <c r="M380" s="56">
        <v>2.2878371264085294E-4</v>
      </c>
      <c r="P380"/>
    </row>
    <row r="381" spans="3:16" x14ac:dyDescent="0.2">
      <c r="C381" t="s">
        <v>578</v>
      </c>
      <c r="D381">
        <v>2016</v>
      </c>
      <c r="E381" s="56">
        <v>2.6125730788941626E-4</v>
      </c>
      <c r="F381" s="56">
        <v>5.150755671420774E-5</v>
      </c>
      <c r="G381" s="56">
        <v>5.8701400469814766E-5</v>
      </c>
      <c r="H381" s="56">
        <v>7.558041950769325E-5</v>
      </c>
      <c r="I381" s="56">
        <v>4.7695534449306456E-5</v>
      </c>
      <c r="J381" s="56">
        <v>4.6730442898723747E-5</v>
      </c>
      <c r="K381" s="56">
        <v>8.0340190147532627E-5</v>
      </c>
      <c r="L381" s="56">
        <v>1.0909010215145029E-3</v>
      </c>
      <c r="M381" s="56">
        <v>2.3450289613301609E-4</v>
      </c>
      <c r="P381"/>
    </row>
    <row r="382" spans="3:16" x14ac:dyDescent="0.2">
      <c r="C382" t="s">
        <v>579</v>
      </c>
      <c r="D382">
        <v>2016</v>
      </c>
      <c r="E382" s="56">
        <v>2.3027428030219236E-4</v>
      </c>
      <c r="F382" s="56">
        <v>5.7422434931546365E-5</v>
      </c>
      <c r="G382" s="56">
        <v>4.7807799710978962E-5</v>
      </c>
      <c r="H382" s="56">
        <v>4.8192441163224599E-5</v>
      </c>
      <c r="I382" s="56">
        <v>5.0775718640321046E-5</v>
      </c>
      <c r="J382" s="56">
        <v>3.3200505537752841E-5</v>
      </c>
      <c r="K382" s="56">
        <v>1.1374716614585325E-4</v>
      </c>
      <c r="L382" s="56">
        <v>9.3038548895590998E-4</v>
      </c>
      <c r="M382" s="56">
        <v>2.0624000164576404E-4</v>
      </c>
      <c r="P382"/>
    </row>
    <row r="383" spans="3:16" x14ac:dyDescent="0.2">
      <c r="C383" t="s">
        <v>580</v>
      </c>
      <c r="D383">
        <v>2016</v>
      </c>
      <c r="E383" s="56">
        <v>2.6705736418888506E-4</v>
      </c>
      <c r="F383" s="56">
        <v>6.8485083677020492E-5</v>
      </c>
      <c r="G383" s="56">
        <v>7.7554662849357877E-5</v>
      </c>
      <c r="H383" s="56">
        <v>8.5201833996015084E-5</v>
      </c>
      <c r="I383" s="56">
        <v>9.3202007293495146E-5</v>
      </c>
      <c r="J383" s="56">
        <v>9.3897889607648085E-5</v>
      </c>
      <c r="K383" s="56">
        <v>8.6010215044711962E-5</v>
      </c>
      <c r="L383" s="56">
        <v>6.3379357578217477E-4</v>
      </c>
      <c r="M383" s="56">
        <v>1.8438544024814663E-4</v>
      </c>
      <c r="P383"/>
    </row>
    <row r="384" spans="3:16" x14ac:dyDescent="0.2">
      <c r="C384" t="s">
        <v>581</v>
      </c>
      <c r="D384">
        <v>2016</v>
      </c>
      <c r="E384" s="56">
        <v>7.4665447214623771E-4</v>
      </c>
      <c r="F384" s="56">
        <v>1.4271515373843254E-4</v>
      </c>
      <c r="G384" s="56">
        <v>1.2115289549678094E-4</v>
      </c>
      <c r="H384" s="56">
        <v>1.7312718978320383E-4</v>
      </c>
      <c r="I384" s="56">
        <v>1.4726018710926495E-4</v>
      </c>
      <c r="J384" s="56">
        <v>1.7611185824625703E-4</v>
      </c>
      <c r="K384" s="56">
        <v>1.9000373623346932E-4</v>
      </c>
      <c r="L384" s="56">
        <v>1.6012178511741141E-3</v>
      </c>
      <c r="M384" s="56">
        <v>4.1501377224117307E-4</v>
      </c>
      <c r="P384"/>
    </row>
    <row r="385" spans="3:16" x14ac:dyDescent="0.2">
      <c r="C385" t="s">
        <v>582</v>
      </c>
      <c r="D385">
        <v>2016</v>
      </c>
      <c r="E385" s="56">
        <v>3.1747565119088432E-4</v>
      </c>
      <c r="F385" s="56">
        <v>7.5193571785335208E-5</v>
      </c>
      <c r="G385" s="56">
        <v>6.8539523358029673E-5</v>
      </c>
      <c r="H385" s="56">
        <v>6.7711223403519767E-5</v>
      </c>
      <c r="I385" s="56">
        <v>6.1230224339169117E-5</v>
      </c>
      <c r="J385" s="56">
        <v>4.3333940450335893E-5</v>
      </c>
      <c r="K385" s="56">
        <v>1.2821212157817266E-4</v>
      </c>
      <c r="L385" s="56">
        <v>1.0899425929174493E-3</v>
      </c>
      <c r="M385" s="56">
        <v>2.5479665080880626E-4</v>
      </c>
      <c r="P385"/>
    </row>
    <row r="386" spans="3:16" x14ac:dyDescent="0.2">
      <c r="C386" t="s">
        <v>583</v>
      </c>
      <c r="D386">
        <v>2016</v>
      </c>
      <c r="E386" s="56">
        <v>1.6865392227446959E-3</v>
      </c>
      <c r="F386" s="56">
        <v>4.7606753660697944E-4</v>
      </c>
      <c r="G386" s="56">
        <v>4.0768835956827513E-4</v>
      </c>
      <c r="H386" s="56">
        <v>3.1351769235203549E-4</v>
      </c>
      <c r="I386" s="56">
        <v>5.7132501152993773E-4</v>
      </c>
      <c r="J386" s="56">
        <v>4.7582631279638807E-4</v>
      </c>
      <c r="K386" s="56">
        <v>3.7336301457046239E-4</v>
      </c>
      <c r="L386" s="56">
        <v>1.1544686936887851E-3</v>
      </c>
      <c r="M386" s="56">
        <v>6.7412002506289496E-4</v>
      </c>
      <c r="P386"/>
    </row>
    <row r="387" spans="3:16" x14ac:dyDescent="0.2">
      <c r="C387" t="s">
        <v>584</v>
      </c>
      <c r="D387">
        <v>2016</v>
      </c>
      <c r="E387" s="56">
        <v>9.6699835989086434E-4</v>
      </c>
      <c r="F387" s="56">
        <v>1.3563931282235803E-4</v>
      </c>
      <c r="G387" s="56">
        <v>2.333512366466584E-4</v>
      </c>
      <c r="H387" s="56">
        <v>1.7987100755092363E-4</v>
      </c>
      <c r="I387" s="56">
        <v>3.2000540973716677E-4</v>
      </c>
      <c r="J387" s="56">
        <v>2.9848431901436891E-4</v>
      </c>
      <c r="K387" s="56">
        <v>2.7032667112951973E-4</v>
      </c>
      <c r="L387" s="56">
        <v>1.1369882306913599E-3</v>
      </c>
      <c r="M387" s="56">
        <v>4.4176377949246745E-4</v>
      </c>
      <c r="P387"/>
    </row>
    <row r="388" spans="3:16" x14ac:dyDescent="0.2">
      <c r="C388" t="s">
        <v>585</v>
      </c>
      <c r="D388">
        <v>2016</v>
      </c>
      <c r="E388" s="56">
        <v>5.446753564734559E-4</v>
      </c>
      <c r="F388" s="56">
        <v>2.0018638217851663E-4</v>
      </c>
      <c r="G388" s="56">
        <v>1.3070601706095073E-4</v>
      </c>
      <c r="H388" s="56">
        <v>1.6571913289645273E-4</v>
      </c>
      <c r="I388" s="56">
        <v>1.7060161567918931E-4</v>
      </c>
      <c r="J388" s="56">
        <v>1.5975698500751402E-4</v>
      </c>
      <c r="K388" s="56">
        <v>2.3059511663700948E-4</v>
      </c>
      <c r="L388" s="56">
        <v>9.4299234570873706E-4</v>
      </c>
      <c r="M388" s="56">
        <v>3.2576892455134991E-4</v>
      </c>
      <c r="P388"/>
    </row>
    <row r="389" spans="3:16" x14ac:dyDescent="0.2">
      <c r="C389" t="s">
        <v>586</v>
      </c>
      <c r="D389">
        <v>2016</v>
      </c>
      <c r="E389" s="56">
        <v>1.3257548050094477E-3</v>
      </c>
      <c r="F389" s="56">
        <v>3.0356780202036519E-4</v>
      </c>
      <c r="G389" s="56">
        <v>1.677390466206861E-4</v>
      </c>
      <c r="H389" s="56">
        <v>3.6194142718688261E-4</v>
      </c>
      <c r="I389" s="56">
        <v>4.4057583336948672E-4</v>
      </c>
      <c r="J389" s="56">
        <v>1.9056868253252267E-4</v>
      </c>
      <c r="K389" s="56">
        <v>3.1331748226500497E-4</v>
      </c>
      <c r="L389" s="56">
        <v>9.3580481570288451E-4</v>
      </c>
      <c r="M389" s="56">
        <v>4.7231531680154394E-4</v>
      </c>
      <c r="P389"/>
    </row>
    <row r="390" spans="3:16" x14ac:dyDescent="0.2">
      <c r="C390" t="s">
        <v>587</v>
      </c>
      <c r="D390">
        <v>2016</v>
      </c>
      <c r="E390" s="56">
        <v>2.363042924905318E-4</v>
      </c>
      <c r="F390" s="56">
        <v>6.0004288157195903E-5</v>
      </c>
      <c r="G390" s="56">
        <v>3.8527256059139962E-5</v>
      </c>
      <c r="H390" s="56">
        <v>4.8206045160068196E-5</v>
      </c>
      <c r="I390" s="56">
        <v>5.5968628092605402E-5</v>
      </c>
      <c r="J390" s="56">
        <v>6.2015296056134017E-5</v>
      </c>
      <c r="K390" s="56">
        <v>8.4035529402484962E-5</v>
      </c>
      <c r="L390" s="56">
        <v>7.9050686467403491E-4</v>
      </c>
      <c r="M390" s="56">
        <v>1.8111046133794422E-4</v>
      </c>
      <c r="P390"/>
    </row>
    <row r="391" spans="3:16" x14ac:dyDescent="0.2">
      <c r="C391" t="s">
        <v>588</v>
      </c>
      <c r="D391">
        <v>2016</v>
      </c>
      <c r="E391" s="56">
        <v>1.1335425710235765E-3</v>
      </c>
      <c r="F391" s="56">
        <v>1.5953271487669139E-4</v>
      </c>
      <c r="G391" s="56">
        <v>1.3370133239882124E-4</v>
      </c>
      <c r="H391" s="56">
        <v>2.4938405350548472E-4</v>
      </c>
      <c r="I391" s="56">
        <v>2.368947587969504E-4</v>
      </c>
      <c r="J391" s="56">
        <v>1.8910510641464377E-4</v>
      </c>
      <c r="K391" s="56">
        <v>1.940864332566141E-4</v>
      </c>
      <c r="L391" s="56">
        <v>7.3508176451459188E-4</v>
      </c>
      <c r="M391" s="56">
        <v>3.6640725839170903E-4</v>
      </c>
      <c r="P391"/>
    </row>
    <row r="392" spans="3:16" x14ac:dyDescent="0.2">
      <c r="C392" t="s">
        <v>589</v>
      </c>
      <c r="D392">
        <v>2016</v>
      </c>
      <c r="E392" s="56">
        <v>9.7481322232345079E-5</v>
      </c>
      <c r="F392" s="56">
        <v>5.5726157731564966E-5</v>
      </c>
      <c r="G392" s="56">
        <v>2.7490559773350827E-5</v>
      </c>
      <c r="H392" s="56">
        <v>1.6619549295567129E-5</v>
      </c>
      <c r="I392" s="56">
        <v>3.1198237074977957E-5</v>
      </c>
      <c r="J392" s="56">
        <v>2.2367769192132851E-5</v>
      </c>
      <c r="K392" s="56">
        <v>1.5100633252565601E-4</v>
      </c>
      <c r="L392" s="56">
        <v>1.3530161680814566E-3</v>
      </c>
      <c r="M392" s="56">
        <v>2.4644396572561335E-4</v>
      </c>
      <c r="P392"/>
    </row>
    <row r="393" spans="3:16" x14ac:dyDescent="0.2">
      <c r="C393" t="s">
        <v>590</v>
      </c>
      <c r="D393">
        <v>2016</v>
      </c>
      <c r="E393" s="56">
        <v>1.7017667723722256E-4</v>
      </c>
      <c r="F393" s="56">
        <v>7.2550914615604093E-5</v>
      </c>
      <c r="G393" s="56">
        <v>4.3051366494231107E-5</v>
      </c>
      <c r="H393" s="56">
        <v>4.423902735784887E-5</v>
      </c>
      <c r="I393" s="56">
        <v>4.0895158223916459E-5</v>
      </c>
      <c r="J393" s="56">
        <v>4.2865681821248011E-5</v>
      </c>
      <c r="K393" s="56">
        <v>1.5883095512058098E-4</v>
      </c>
      <c r="L393" s="56">
        <v>1.1519638200954204E-3</v>
      </c>
      <c r="M393" s="56">
        <v>2.3430798815382898E-4</v>
      </c>
      <c r="P393"/>
    </row>
    <row r="394" spans="3:16" x14ac:dyDescent="0.2">
      <c r="C394" t="s">
        <v>591</v>
      </c>
      <c r="D394">
        <v>2016</v>
      </c>
      <c r="E394" s="56">
        <v>2.940246684669088E-3</v>
      </c>
      <c r="F394" s="56">
        <v>5.9510332828680978E-4</v>
      </c>
      <c r="G394" s="56">
        <v>6.331691775086336E-4</v>
      </c>
      <c r="H394" s="56">
        <v>6.9895815429934854E-4</v>
      </c>
      <c r="I394" s="56">
        <v>7.2041525471024743E-4</v>
      </c>
      <c r="J394" s="56">
        <v>7.760046166348833E-4</v>
      </c>
      <c r="K394" s="56">
        <v>9.8018607068216961E-4</v>
      </c>
      <c r="L394" s="56">
        <v>1.968949736948316E-3</v>
      </c>
      <c r="M394" s="56">
        <v>1.1504993694209562E-3</v>
      </c>
      <c r="P394"/>
    </row>
    <row r="395" spans="3:16" x14ac:dyDescent="0.2">
      <c r="C395" t="s">
        <v>592</v>
      </c>
      <c r="D395">
        <v>2016</v>
      </c>
      <c r="E395" s="56">
        <v>1.4011664672083839E-4</v>
      </c>
      <c r="F395" s="56">
        <v>4.4341377222103822E-5</v>
      </c>
      <c r="G395" s="56">
        <v>3.0982135256514087E-5</v>
      </c>
      <c r="H395" s="56">
        <v>3.2358334030075082E-5</v>
      </c>
      <c r="I395" s="56">
        <v>2.7369816262303163E-5</v>
      </c>
      <c r="J395" s="56">
        <v>2.6610840377433181E-5</v>
      </c>
      <c r="K395" s="56">
        <v>1.4245539365817373E-4</v>
      </c>
      <c r="L395" s="56">
        <v>1.0251678653112831E-3</v>
      </c>
      <c r="M395" s="56">
        <v>2.1288228093687556E-4</v>
      </c>
      <c r="P395"/>
    </row>
    <row r="396" spans="3:16" x14ac:dyDescent="0.2">
      <c r="C396" t="s">
        <v>593</v>
      </c>
      <c r="D396">
        <v>2016</v>
      </c>
      <c r="E396" s="56">
        <v>4.9075634455834449E-4</v>
      </c>
      <c r="F396" s="56">
        <v>9.0151384540661098E-5</v>
      </c>
      <c r="G396" s="56">
        <v>9.1465932432775515E-5</v>
      </c>
      <c r="H396" s="56">
        <v>8.9378472018468647E-5</v>
      </c>
      <c r="I396" s="56">
        <v>1.1938510965592347E-4</v>
      </c>
      <c r="J396" s="56">
        <v>1.1360504959921839E-4</v>
      </c>
      <c r="K396" s="56">
        <v>1.5374939234568516E-4</v>
      </c>
      <c r="L396" s="56">
        <v>7.456624003827902E-4</v>
      </c>
      <c r="M396" s="56">
        <v>2.4235635606253581E-4</v>
      </c>
      <c r="P396"/>
    </row>
    <row r="397" spans="3:16" x14ac:dyDescent="0.2">
      <c r="C397" t="s">
        <v>594</v>
      </c>
      <c r="D397">
        <v>2016</v>
      </c>
      <c r="E397" s="56">
        <v>6.2024406447791849E-4</v>
      </c>
      <c r="F397" s="56">
        <v>1.1269491995092012E-4</v>
      </c>
      <c r="G397" s="56">
        <v>7.8540293305780098E-5</v>
      </c>
      <c r="H397" s="56">
        <v>9.8770970860478414E-5</v>
      </c>
      <c r="I397" s="56">
        <v>1.1412498276011567E-4</v>
      </c>
      <c r="J397" s="56">
        <v>1.0692955607800126E-4</v>
      </c>
      <c r="K397" s="56">
        <v>1.062036671712639E-4</v>
      </c>
      <c r="L397" s="56">
        <v>5.3225522326570674E-4</v>
      </c>
      <c r="M397" s="56">
        <v>2.1503094000283851E-4</v>
      </c>
      <c r="P397"/>
    </row>
    <row r="398" spans="3:16" x14ac:dyDescent="0.2">
      <c r="C398" t="s">
        <v>595</v>
      </c>
      <c r="D398">
        <v>2016</v>
      </c>
      <c r="E398" s="56">
        <v>1.1540260270980115E-4</v>
      </c>
      <c r="F398" s="56">
        <v>4.465083848023548E-5</v>
      </c>
      <c r="G398" s="56">
        <v>3.0492380040134398E-5</v>
      </c>
      <c r="H398" s="56">
        <v>3.3195197155358482E-5</v>
      </c>
      <c r="I398" s="56">
        <v>3.7840702398746165E-5</v>
      </c>
      <c r="J398" s="56">
        <v>3.2404942857341671E-5</v>
      </c>
      <c r="K398" s="56">
        <v>9.1648228193530329E-5</v>
      </c>
      <c r="L398" s="56">
        <v>1.0270469041251146E-3</v>
      </c>
      <c r="M398" s="56">
        <v>2.1796135475073437E-4</v>
      </c>
      <c r="P398"/>
    </row>
    <row r="399" spans="3:16" x14ac:dyDescent="0.2">
      <c r="C399" t="s">
        <v>596</v>
      </c>
      <c r="D399">
        <v>2016</v>
      </c>
      <c r="E399" s="56">
        <v>2.415687247765017E-3</v>
      </c>
      <c r="F399" s="56">
        <v>3.623849236140618E-4</v>
      </c>
      <c r="G399" s="56">
        <v>3.711195792778575E-4</v>
      </c>
      <c r="H399" s="56">
        <v>3.3315451144223519E-4</v>
      </c>
      <c r="I399" s="56">
        <v>4.290356178696068E-4</v>
      </c>
      <c r="J399" s="56">
        <v>4.7835194988475691E-4</v>
      </c>
      <c r="K399" s="56">
        <v>3.5151209289126055E-4</v>
      </c>
      <c r="L399" s="56">
        <v>9.9647886643463007E-4</v>
      </c>
      <c r="M399" s="56">
        <v>6.3348098750961365E-4</v>
      </c>
      <c r="P399"/>
    </row>
    <row r="400" spans="3:16" x14ac:dyDescent="0.2">
      <c r="C400" t="s">
        <v>597</v>
      </c>
      <c r="D400">
        <v>2016</v>
      </c>
      <c r="E400" s="56">
        <v>3.8535652357044227E-4</v>
      </c>
      <c r="F400" s="56">
        <v>1.3061871385298737E-4</v>
      </c>
      <c r="G400" s="56">
        <v>8.6840117401459921E-5</v>
      </c>
      <c r="H400" s="56">
        <v>7.0129547605965773E-5</v>
      </c>
      <c r="I400" s="56">
        <v>1.0254969056365813E-4</v>
      </c>
      <c r="J400" s="56">
        <v>6.6062513758206623E-5</v>
      </c>
      <c r="K400" s="56">
        <v>1.1066402612891207E-4</v>
      </c>
      <c r="L400" s="56">
        <v>6.8029433245929655E-4</v>
      </c>
      <c r="M400" s="56">
        <v>2.1622526487594947E-4</v>
      </c>
      <c r="P400"/>
    </row>
    <row r="401" spans="3:16" x14ac:dyDescent="0.2">
      <c r="C401" t="s">
        <v>598</v>
      </c>
      <c r="D401">
        <v>2016</v>
      </c>
      <c r="E401" s="56">
        <v>2.0636732145014195E-3</v>
      </c>
      <c r="F401" s="56">
        <v>5.1529802343633119E-4</v>
      </c>
      <c r="G401" s="56">
        <v>5.6345578136370218E-4</v>
      </c>
      <c r="H401" s="56">
        <v>6.6353769935057079E-4</v>
      </c>
      <c r="I401" s="56">
        <v>4.7786203759799412E-4</v>
      </c>
      <c r="J401" s="56">
        <v>5.1515345818680248E-4</v>
      </c>
      <c r="K401" s="56">
        <v>8.1002695705763598E-4</v>
      </c>
      <c r="L401" s="56">
        <v>1.7839655318121763E-3</v>
      </c>
      <c r="M401" s="56">
        <v>9.6660403965168778E-4</v>
      </c>
      <c r="P401"/>
    </row>
    <row r="402" spans="3:16" x14ac:dyDescent="0.2">
      <c r="C402" t="s">
        <v>599</v>
      </c>
      <c r="D402">
        <v>2016</v>
      </c>
      <c r="E402" s="56">
        <v>2.4967558665464444E-4</v>
      </c>
      <c r="F402" s="56">
        <v>8.7367153858373286E-5</v>
      </c>
      <c r="G402" s="56">
        <v>8.419539504857636E-5</v>
      </c>
      <c r="H402" s="56">
        <v>9.8035355664286602E-5</v>
      </c>
      <c r="I402" s="56">
        <v>5.9589010134267471E-5</v>
      </c>
      <c r="J402" s="56">
        <v>7.1340085178563548E-5</v>
      </c>
      <c r="K402" s="56">
        <v>2.3712925250323974E-4</v>
      </c>
      <c r="L402" s="56">
        <v>1.3277002124432082E-3</v>
      </c>
      <c r="M402" s="56">
        <v>3.0415465499753749E-4</v>
      </c>
      <c r="P402"/>
    </row>
    <row r="403" spans="3:16" x14ac:dyDescent="0.2">
      <c r="C403" t="s">
        <v>600</v>
      </c>
      <c r="D403">
        <v>2016</v>
      </c>
      <c r="E403" s="56">
        <v>6.7234335334581867E-5</v>
      </c>
      <c r="F403" s="56">
        <v>2.7925515628104089E-5</v>
      </c>
      <c r="G403" s="56">
        <v>1.1659614713511804E-5</v>
      </c>
      <c r="H403" s="56">
        <v>1.4503966167432492E-5</v>
      </c>
      <c r="I403" s="56">
        <v>2.0670749529139371E-5</v>
      </c>
      <c r="J403" s="56">
        <v>2.0886148279458251E-5</v>
      </c>
      <c r="K403" s="56">
        <v>1.1231121438629561E-4</v>
      </c>
      <c r="L403" s="56">
        <v>7.6342958036320686E-4</v>
      </c>
      <c r="M403" s="56">
        <v>1.1951019489957686E-4</v>
      </c>
      <c r="P403"/>
    </row>
    <row r="404" spans="3:16" x14ac:dyDescent="0.2">
      <c r="C404" t="s">
        <v>601</v>
      </c>
      <c r="D404">
        <v>2016</v>
      </c>
      <c r="E404" s="56">
        <v>4.3300713691670699E-4</v>
      </c>
      <c r="F404" s="56">
        <v>9.7131829419363773E-5</v>
      </c>
      <c r="G404" s="56">
        <v>1.3140727663011974E-4</v>
      </c>
      <c r="H404" s="56">
        <v>1.5732833134742179E-4</v>
      </c>
      <c r="I404" s="56">
        <v>1.7541785689675955E-4</v>
      </c>
      <c r="J404" s="56">
        <v>1.8615636738613308E-4</v>
      </c>
      <c r="K404" s="56">
        <v>2.2113289292629226E-4</v>
      </c>
      <c r="L404" s="56">
        <v>9.3679462507471173E-4</v>
      </c>
      <c r="M404" s="56">
        <v>2.7435118899424039E-4</v>
      </c>
      <c r="P404"/>
    </row>
    <row r="405" spans="3:16" x14ac:dyDescent="0.2">
      <c r="C405" t="s">
        <v>602</v>
      </c>
      <c r="D405">
        <v>2016</v>
      </c>
      <c r="E405" s="56">
        <v>4.6589381067906133E-3</v>
      </c>
      <c r="F405" s="56">
        <v>1.121000850141317E-3</v>
      </c>
      <c r="G405" s="56">
        <v>9.248407521400112E-4</v>
      </c>
      <c r="H405" s="56">
        <v>8.7368244404680668E-4</v>
      </c>
      <c r="I405" s="56">
        <v>8.5908988543510409E-4</v>
      </c>
      <c r="J405" s="56">
        <v>7.9297376029319254E-4</v>
      </c>
      <c r="K405" s="56">
        <v>7.5301235657608133E-4</v>
      </c>
      <c r="L405" s="56">
        <v>1.8141607426759416E-3</v>
      </c>
      <c r="M405" s="56">
        <v>1.3195657971729845E-3</v>
      </c>
      <c r="P405"/>
    </row>
    <row r="406" spans="3:16" x14ac:dyDescent="0.2">
      <c r="C406" t="s">
        <v>603</v>
      </c>
      <c r="D406">
        <v>2016</v>
      </c>
      <c r="E406" s="56">
        <v>2.4338509529597179E-4</v>
      </c>
      <c r="F406" s="56">
        <v>5.7411037364798263E-5</v>
      </c>
      <c r="G406" s="56">
        <v>4.2336359694011862E-5</v>
      </c>
      <c r="H406" s="56">
        <v>3.7887482693866145E-5</v>
      </c>
      <c r="I406" s="56">
        <v>4.6025350014876268E-5</v>
      </c>
      <c r="J406" s="56">
        <v>4.7599391294313997E-5</v>
      </c>
      <c r="K406" s="56">
        <v>1.1487432092865707E-4</v>
      </c>
      <c r="L406" s="56">
        <v>9.3744001684566364E-4</v>
      </c>
      <c r="M406" s="56">
        <v>1.9162111847949024E-4</v>
      </c>
      <c r="P406"/>
    </row>
    <row r="407" spans="3:16" x14ac:dyDescent="0.2">
      <c r="C407" t="s">
        <v>604</v>
      </c>
      <c r="D407">
        <v>2016</v>
      </c>
      <c r="E407" s="56">
        <v>2.3379438077021693E-4</v>
      </c>
      <c r="F407" s="56">
        <v>7.3008102042183083E-5</v>
      </c>
      <c r="G407" s="56">
        <v>5.3319181160403372E-5</v>
      </c>
      <c r="H407" s="56">
        <v>4.5533989758324764E-5</v>
      </c>
      <c r="I407" s="56">
        <v>7.2453563761749366E-5</v>
      </c>
      <c r="J407" s="56">
        <v>5.8459608408164259E-5</v>
      </c>
      <c r="K407" s="56">
        <v>8.47210634232471E-5</v>
      </c>
      <c r="L407" s="56">
        <v>6.7279269112001047E-4</v>
      </c>
      <c r="M407" s="56">
        <v>1.6502406205938828E-4</v>
      </c>
      <c r="P407"/>
    </row>
    <row r="408" spans="3:16" x14ac:dyDescent="0.2">
      <c r="C408" t="s">
        <v>605</v>
      </c>
      <c r="D408">
        <v>2016</v>
      </c>
      <c r="E408" s="56">
        <v>9.1318338288385291E-4</v>
      </c>
      <c r="F408" s="56">
        <v>3.3944733373796136E-4</v>
      </c>
      <c r="G408" s="56">
        <v>1.8407019192805634E-4</v>
      </c>
      <c r="H408" s="56">
        <v>2.2583954106498793E-4</v>
      </c>
      <c r="I408" s="56">
        <v>2.7296873643087977E-4</v>
      </c>
      <c r="J408" s="56">
        <v>1.7863203197792218E-4</v>
      </c>
      <c r="K408" s="56">
        <v>2.1541262501663277E-4</v>
      </c>
      <c r="L408" s="56">
        <v>1.0168212604165076E-3</v>
      </c>
      <c r="M408" s="56">
        <v>4.3778473804100226E-4</v>
      </c>
      <c r="P408"/>
    </row>
    <row r="409" spans="3:16" x14ac:dyDescent="0.2">
      <c r="C409" t="s">
        <v>606</v>
      </c>
      <c r="D409">
        <v>2016</v>
      </c>
      <c r="E409" s="56">
        <v>3.4030214802302793E-4</v>
      </c>
      <c r="F409" s="56">
        <v>5.2749584419883885E-5</v>
      </c>
      <c r="G409" s="56">
        <v>7.4109687896313118E-5</v>
      </c>
      <c r="H409" s="56">
        <v>9.8708555907417407E-5</v>
      </c>
      <c r="I409" s="56">
        <v>9.70992123126802E-5</v>
      </c>
      <c r="J409" s="56">
        <v>5.878797644163554E-5</v>
      </c>
      <c r="K409" s="56">
        <v>1.1582239795703408E-4</v>
      </c>
      <c r="L409" s="56">
        <v>8.8643877762535877E-4</v>
      </c>
      <c r="M409" s="56">
        <v>2.2560949038180958E-4</v>
      </c>
      <c r="P409"/>
    </row>
    <row r="410" spans="3:16" x14ac:dyDescent="0.2">
      <c r="C410" t="s">
        <v>607</v>
      </c>
      <c r="D410">
        <v>2016</v>
      </c>
      <c r="E410" s="56">
        <v>3.4150680189963464E-3</v>
      </c>
      <c r="F410" s="56">
        <v>7.907268095268318E-4</v>
      </c>
      <c r="G410" s="56">
        <v>7.8443440956298756E-4</v>
      </c>
      <c r="H410" s="56">
        <v>9.5636788600434819E-4</v>
      </c>
      <c r="I410" s="56">
        <v>8.4543724703989179E-4</v>
      </c>
      <c r="J410" s="56">
        <v>8.4704481805229596E-4</v>
      </c>
      <c r="K410" s="56">
        <v>6.3875337207932074E-4</v>
      </c>
      <c r="L410" s="56">
        <v>2.2330372382132501E-3</v>
      </c>
      <c r="M410" s="56">
        <v>1.315929066322825E-3</v>
      </c>
      <c r="P410"/>
    </row>
    <row r="411" spans="3:16" x14ac:dyDescent="0.2">
      <c r="C411" t="s">
        <v>557</v>
      </c>
      <c r="D411">
        <v>2017</v>
      </c>
      <c r="E411" s="56">
        <v>4.5591385399177905E-4</v>
      </c>
      <c r="F411" s="56">
        <v>1.1989175487274346E-4</v>
      </c>
      <c r="G411" s="56">
        <v>8.5708707845997325E-5</v>
      </c>
      <c r="H411" s="56">
        <v>1.0725118562834113E-4</v>
      </c>
      <c r="I411" s="56">
        <v>9.475462937779548E-5</v>
      </c>
      <c r="J411" s="56">
        <v>9.4423325817453665E-5</v>
      </c>
      <c r="K411" s="56">
        <v>1.89078870767909E-4</v>
      </c>
      <c r="L411" s="56">
        <v>1.3072586230394598E-3</v>
      </c>
      <c r="M411" s="56">
        <v>3.3201745562722778E-4</v>
      </c>
      <c r="P411"/>
    </row>
    <row r="412" spans="3:16" x14ac:dyDescent="0.2">
      <c r="C412" t="s">
        <v>558</v>
      </c>
      <c r="D412">
        <v>2017</v>
      </c>
      <c r="E412" s="56">
        <v>2.1900664841611262E-3</v>
      </c>
      <c r="F412" s="56">
        <v>5.8493581373972444E-4</v>
      </c>
      <c r="G412" s="56">
        <v>6.0289786317183579E-4</v>
      </c>
      <c r="H412" s="56">
        <v>2.7918873158254979E-4</v>
      </c>
      <c r="I412" s="56">
        <v>6.5345240688303205E-4</v>
      </c>
      <c r="J412" s="56">
        <v>5.1120199146514932E-4</v>
      </c>
      <c r="K412" s="56">
        <v>5.5181423005022634E-4</v>
      </c>
      <c r="L412" s="56">
        <v>2.337191774191318E-3</v>
      </c>
      <c r="M412" s="56">
        <v>9.0764269562711229E-4</v>
      </c>
      <c r="P412"/>
    </row>
    <row r="413" spans="3:16" x14ac:dyDescent="0.2">
      <c r="C413" t="s">
        <v>559</v>
      </c>
      <c r="D413">
        <v>2017</v>
      </c>
      <c r="E413" s="56">
        <v>2.0683772999077364E-4</v>
      </c>
      <c r="F413" s="56">
        <v>4.9780082657061691E-5</v>
      </c>
      <c r="G413" s="56">
        <v>5.1244767428825823E-5</v>
      </c>
      <c r="H413" s="56">
        <v>4.1793835409277133E-5</v>
      </c>
      <c r="I413" s="56">
        <v>6.7126724467571201E-5</v>
      </c>
      <c r="J413" s="56">
        <v>5.6383107620956762E-5</v>
      </c>
      <c r="K413" s="56">
        <v>9.854846838215849E-5</v>
      </c>
      <c r="L413" s="56">
        <v>6.4332044862221442E-4</v>
      </c>
      <c r="M413" s="56">
        <v>1.729354276021257E-4</v>
      </c>
      <c r="P413"/>
    </row>
    <row r="414" spans="3:16" x14ac:dyDescent="0.2">
      <c r="C414" t="s">
        <v>560</v>
      </c>
      <c r="D414">
        <v>2017</v>
      </c>
      <c r="E414" s="56">
        <v>5.8003038254384755E-4</v>
      </c>
      <c r="F414" s="56">
        <v>1.2254444900286113E-4</v>
      </c>
      <c r="G414" s="56">
        <v>1.3709472987164829E-4</v>
      </c>
      <c r="H414" s="56">
        <v>1.4315928225878337E-4</v>
      </c>
      <c r="I414" s="56">
        <v>1.690675209829987E-4</v>
      </c>
      <c r="J414" s="56">
        <v>1.1480059696310421E-4</v>
      </c>
      <c r="K414" s="56">
        <v>1.8385415768941288E-4</v>
      </c>
      <c r="L414" s="56">
        <v>1.3122343067256564E-3</v>
      </c>
      <c r="M414" s="56">
        <v>3.7593020454879111E-4</v>
      </c>
      <c r="P414"/>
    </row>
    <row r="415" spans="3:16" x14ac:dyDescent="0.2">
      <c r="C415" t="s">
        <v>561</v>
      </c>
      <c r="D415">
        <v>2017</v>
      </c>
      <c r="E415" s="56">
        <v>4.382425014881985E-5</v>
      </c>
      <c r="F415" s="56">
        <v>3.2505098115541863E-5</v>
      </c>
      <c r="G415" s="56">
        <v>7.8061662021997769E-6</v>
      </c>
      <c r="H415" s="56">
        <v>1.1626373473821571E-5</v>
      </c>
      <c r="I415" s="56">
        <v>1.3258803260417714E-5</v>
      </c>
      <c r="J415" s="56">
        <v>9.9051648442781838E-6</v>
      </c>
      <c r="K415" s="56">
        <v>1.1071710788424669E-4</v>
      </c>
      <c r="L415" s="56">
        <v>1.0849224526572132E-3</v>
      </c>
      <c r="M415" s="56">
        <v>1.7058041993259855E-4</v>
      </c>
      <c r="P415"/>
    </row>
    <row r="416" spans="3:16" x14ac:dyDescent="0.2">
      <c r="C416" t="s">
        <v>562</v>
      </c>
      <c r="D416">
        <v>2017</v>
      </c>
      <c r="E416" s="56">
        <v>3.2528888751200472E-4</v>
      </c>
      <c r="F416" s="56">
        <v>8.6865751189987169E-5</v>
      </c>
      <c r="G416" s="56">
        <v>6.9646251666047584E-5</v>
      </c>
      <c r="H416" s="56">
        <v>6.6085621547979428E-5</v>
      </c>
      <c r="I416" s="56">
        <v>5.8574608335881091E-5</v>
      </c>
      <c r="J416" s="56">
        <v>5.3926348268016868E-5</v>
      </c>
      <c r="K416" s="56">
        <v>1.1252014718851687E-4</v>
      </c>
      <c r="L416" s="56">
        <v>6.1701812225995237E-4</v>
      </c>
      <c r="M416" s="56">
        <v>1.754180686679245E-4</v>
      </c>
      <c r="P416"/>
    </row>
    <row r="417" spans="3:16" x14ac:dyDescent="0.2">
      <c r="C417" t="s">
        <v>563</v>
      </c>
      <c r="D417">
        <v>2017</v>
      </c>
      <c r="E417" s="56">
        <v>5.9080069607063824E-4</v>
      </c>
      <c r="F417" s="56">
        <v>1.179553481186122E-4</v>
      </c>
      <c r="G417" s="56">
        <v>9.6847219475975835E-5</v>
      </c>
      <c r="H417" s="56">
        <v>1.0017325419646252E-4</v>
      </c>
      <c r="I417" s="56">
        <v>1.0152260839268945E-4</v>
      </c>
      <c r="J417" s="56">
        <v>7.4681065176032606E-5</v>
      </c>
      <c r="K417" s="56">
        <v>1.3500198473067105E-4</v>
      </c>
      <c r="L417" s="56">
        <v>1.0299483983694511E-3</v>
      </c>
      <c r="M417" s="56">
        <v>2.9489678334378454E-4</v>
      </c>
      <c r="P417"/>
    </row>
    <row r="418" spans="3:16" x14ac:dyDescent="0.2">
      <c r="C418" t="s">
        <v>564</v>
      </c>
      <c r="D418">
        <v>2017</v>
      </c>
      <c r="E418" s="56">
        <v>2.2973119641112841E-3</v>
      </c>
      <c r="F418" s="56">
        <v>4.3850417455974181E-4</v>
      </c>
      <c r="G418" s="56">
        <v>3.7433068046807612E-4</v>
      </c>
      <c r="H418" s="56">
        <v>3.0341501584944228E-4</v>
      </c>
      <c r="I418" s="56">
        <v>4.8045108010841877E-4</v>
      </c>
      <c r="J418" s="56">
        <v>4.4395289426132467E-4</v>
      </c>
      <c r="K418" s="56">
        <v>4.6446087113966104E-4</v>
      </c>
      <c r="L418" s="56">
        <v>9.5911313175349542E-4</v>
      </c>
      <c r="M418" s="56">
        <v>6.5908541831791233E-4</v>
      </c>
      <c r="P418"/>
    </row>
    <row r="419" spans="3:16" x14ac:dyDescent="0.2">
      <c r="C419" t="s">
        <v>565</v>
      </c>
      <c r="D419">
        <v>2017</v>
      </c>
      <c r="E419" s="56">
        <v>2.7289196688605041E-3</v>
      </c>
      <c r="F419" s="56">
        <v>1.035653650254669E-3</v>
      </c>
      <c r="G419" s="56">
        <v>6.5188339978922431E-4</v>
      </c>
      <c r="H419" s="56">
        <v>2.9413645373745122E-4</v>
      </c>
      <c r="I419" s="56">
        <v>4.0793272248023098E-4</v>
      </c>
      <c r="J419" s="56">
        <v>6.7902846696265347E-4</v>
      </c>
      <c r="K419" s="56">
        <v>7.3381294964028777E-4</v>
      </c>
      <c r="L419" s="56">
        <v>1.9932555253293887E-3</v>
      </c>
      <c r="M419" s="56">
        <v>9.7711004460202477E-4</v>
      </c>
      <c r="P419"/>
    </row>
    <row r="420" spans="3:16" x14ac:dyDescent="0.2">
      <c r="C420" t="s">
        <v>566</v>
      </c>
      <c r="D420">
        <v>2017</v>
      </c>
      <c r="E420" s="56">
        <v>9.2744388282564878E-5</v>
      </c>
      <c r="F420" s="56">
        <v>3.7371540824231534E-5</v>
      </c>
      <c r="G420" s="56">
        <v>3.2286367162181689E-5</v>
      </c>
      <c r="H420" s="56">
        <v>2.7812102977401509E-5</v>
      </c>
      <c r="I420" s="56">
        <v>1.8349476795251643E-5</v>
      </c>
      <c r="J420" s="56">
        <v>2.0443462509245191E-5</v>
      </c>
      <c r="K420" s="56">
        <v>1.1385177637234085E-4</v>
      </c>
      <c r="L420" s="56">
        <v>6.5324070308547528E-4</v>
      </c>
      <c r="M420" s="56">
        <v>1.6543365399278683E-4</v>
      </c>
      <c r="P420"/>
    </row>
    <row r="421" spans="3:16" x14ac:dyDescent="0.2">
      <c r="C421" t="s">
        <v>567</v>
      </c>
      <c r="D421">
        <v>2017</v>
      </c>
      <c r="E421" s="56">
        <v>1.8294173548567792E-4</v>
      </c>
      <c r="F421" s="56">
        <v>4.6697225732882829E-5</v>
      </c>
      <c r="G421" s="56">
        <v>3.4062946844771452E-5</v>
      </c>
      <c r="H421" s="56">
        <v>4.4644039453224021E-5</v>
      </c>
      <c r="I421" s="56">
        <v>4.31333614213675E-5</v>
      </c>
      <c r="J421" s="56">
        <v>3.3187434332249968E-5</v>
      </c>
      <c r="K421" s="56">
        <v>1.4002691334888013E-4</v>
      </c>
      <c r="L421" s="56">
        <v>9.2648579872282649E-4</v>
      </c>
      <c r="M421" s="56">
        <v>1.7688273144505365E-4</v>
      </c>
      <c r="P421"/>
    </row>
    <row r="422" spans="3:16" x14ac:dyDescent="0.2">
      <c r="C422" t="s">
        <v>568</v>
      </c>
      <c r="D422">
        <v>2017</v>
      </c>
      <c r="E422" s="56">
        <v>9.7356071627815392E-4</v>
      </c>
      <c r="F422" s="56">
        <v>2.8463335665745564E-4</v>
      </c>
      <c r="G422" s="56">
        <v>4.2869310650203349E-4</v>
      </c>
      <c r="H422" s="56">
        <v>2.726321170370731E-4</v>
      </c>
      <c r="I422" s="56">
        <v>3.2130234550712219E-4</v>
      </c>
      <c r="J422" s="56">
        <v>2.5032681556476512E-4</v>
      </c>
      <c r="K422" s="56">
        <v>3.1586801073951238E-4</v>
      </c>
      <c r="L422" s="56">
        <v>2.3222999588453173E-3</v>
      </c>
      <c r="M422" s="56">
        <v>7.2591298329134006E-4</v>
      </c>
      <c r="P422"/>
    </row>
    <row r="423" spans="3:16" x14ac:dyDescent="0.2">
      <c r="C423" t="s">
        <v>569</v>
      </c>
      <c r="D423">
        <v>2017</v>
      </c>
      <c r="E423" s="56">
        <v>9.3882646691635457E-4</v>
      </c>
      <c r="F423" s="56">
        <v>2.137500397938904E-4</v>
      </c>
      <c r="G423" s="56">
        <v>3.0681525762584372E-4</v>
      </c>
      <c r="H423" s="56">
        <v>2.8920944344940612E-4</v>
      </c>
      <c r="I423" s="56">
        <v>2.9173419773095626E-4</v>
      </c>
      <c r="J423" s="56">
        <v>3.1641002298135959E-4</v>
      </c>
      <c r="K423" s="56">
        <v>2.5657758962087873E-4</v>
      </c>
      <c r="L423" s="56">
        <v>9.7798824542357659E-4</v>
      </c>
      <c r="M423" s="56">
        <v>4.5823558317754226E-4</v>
      </c>
      <c r="P423"/>
    </row>
    <row r="424" spans="3:16" x14ac:dyDescent="0.2">
      <c r="C424" t="s">
        <v>570</v>
      </c>
      <c r="D424">
        <v>2017</v>
      </c>
      <c r="E424" s="56">
        <v>1.5920616153944529E-4</v>
      </c>
      <c r="F424" s="56">
        <v>4.1503080519692902E-5</v>
      </c>
      <c r="G424" s="56">
        <v>4.6363325318542453E-5</v>
      </c>
      <c r="H424" s="56">
        <v>2.4099925175470408E-5</v>
      </c>
      <c r="I424" s="56">
        <v>3.5190854822906653E-5</v>
      </c>
      <c r="J424" s="56">
        <v>5.0935736868352441E-5</v>
      </c>
      <c r="K424" s="56">
        <v>1.3211626231083353E-4</v>
      </c>
      <c r="L424" s="56">
        <v>1.1422044545973729E-3</v>
      </c>
      <c r="M424" s="56">
        <v>2.1919499716639631E-4</v>
      </c>
      <c r="P424"/>
    </row>
    <row r="425" spans="3:16" x14ac:dyDescent="0.2">
      <c r="C425" t="s">
        <v>571</v>
      </c>
      <c r="D425">
        <v>2017</v>
      </c>
      <c r="E425" s="56">
        <v>2.3114507796228402E-4</v>
      </c>
      <c r="F425" s="56">
        <v>8.1451607272930377E-5</v>
      </c>
      <c r="G425" s="56">
        <v>6.4346695633585928E-5</v>
      </c>
      <c r="H425" s="56">
        <v>6.2671895752532787E-5</v>
      </c>
      <c r="I425" s="56">
        <v>7.7745091400640523E-5</v>
      </c>
      <c r="J425" s="56">
        <v>6.134180479386204E-5</v>
      </c>
      <c r="K425" s="56">
        <v>1.0166574481655989E-4</v>
      </c>
      <c r="L425" s="56">
        <v>9.4336813266287188E-4</v>
      </c>
      <c r="M425" s="56">
        <v>2.2072186010312287E-4</v>
      </c>
      <c r="P425"/>
    </row>
    <row r="426" spans="3:16" x14ac:dyDescent="0.2">
      <c r="C426" t="s">
        <v>572</v>
      </c>
      <c r="D426">
        <v>2017</v>
      </c>
      <c r="E426" s="56">
        <v>7.5688588762609838E-4</v>
      </c>
      <c r="F426" s="56">
        <v>1.8009879705438412E-4</v>
      </c>
      <c r="G426" s="56">
        <v>1.3987499320052116E-4</v>
      </c>
      <c r="H426" s="56">
        <v>1.8613362649379505E-4</v>
      </c>
      <c r="I426" s="56">
        <v>1.3854645872102725E-4</v>
      </c>
      <c r="J426" s="56">
        <v>1.5628870357045966E-4</v>
      </c>
      <c r="K426" s="56">
        <v>1.8983922078301378E-4</v>
      </c>
      <c r="L426" s="56">
        <v>1.1961548705779802E-3</v>
      </c>
      <c r="M426" s="56">
        <v>3.7806700279303577E-4</v>
      </c>
      <c r="P426"/>
    </row>
    <row r="427" spans="3:16" x14ac:dyDescent="0.2">
      <c r="C427" t="s">
        <v>573</v>
      </c>
      <c r="D427">
        <v>2017</v>
      </c>
      <c r="E427" s="56">
        <v>4.6153010805234293E-4</v>
      </c>
      <c r="F427" s="56">
        <v>1.1438117126319373E-4</v>
      </c>
      <c r="G427" s="56">
        <v>1.168910042207817E-4</v>
      </c>
      <c r="H427" s="56">
        <v>1.759740438285353E-4</v>
      </c>
      <c r="I427" s="56">
        <v>1.2519236876175588E-4</v>
      </c>
      <c r="J427" s="56">
        <v>1.8460182577160586E-4</v>
      </c>
      <c r="K427" s="56">
        <v>1.5273229259982671E-4</v>
      </c>
      <c r="L427" s="56">
        <v>1.2622574852884779E-3</v>
      </c>
      <c r="M427" s="56">
        <v>3.5102801851866178E-4</v>
      </c>
      <c r="P427"/>
    </row>
    <row r="428" spans="3:16" x14ac:dyDescent="0.2">
      <c r="C428" t="s">
        <v>574</v>
      </c>
      <c r="D428">
        <v>2017</v>
      </c>
      <c r="E428" s="56">
        <v>4.3542267100707042E-4</v>
      </c>
      <c r="F428" s="56">
        <v>1.3080734292050537E-4</v>
      </c>
      <c r="G428" s="56">
        <v>8.5165495483389888E-5</v>
      </c>
      <c r="H428" s="56">
        <v>9.866934521049131E-5</v>
      </c>
      <c r="I428" s="56">
        <v>1.1467678552778966E-4</v>
      </c>
      <c r="J428" s="56">
        <v>9.3201253842174132E-5</v>
      </c>
      <c r="K428" s="56">
        <v>1.7039645575372031E-4</v>
      </c>
      <c r="L428" s="56">
        <v>1.2692164115790546E-3</v>
      </c>
      <c r="M428" s="56">
        <v>3.267156688718688E-4</v>
      </c>
      <c r="P428"/>
    </row>
    <row r="429" spans="3:16" x14ac:dyDescent="0.2">
      <c r="C429" t="s">
        <v>575</v>
      </c>
      <c r="D429">
        <v>2017</v>
      </c>
      <c r="E429" s="56">
        <v>3.8645209374223643E-4</v>
      </c>
      <c r="F429" s="56">
        <v>7.8585049980091782E-5</v>
      </c>
      <c r="G429" s="56">
        <v>1.0062320404076394E-4</v>
      </c>
      <c r="H429" s="56">
        <v>9.5614939515582841E-5</v>
      </c>
      <c r="I429" s="56">
        <v>1.1496375814640728E-4</v>
      </c>
      <c r="J429" s="56">
        <v>9.3654544406662445E-5</v>
      </c>
      <c r="K429" s="56">
        <v>1.6056284575749171E-4</v>
      </c>
      <c r="L429" s="56">
        <v>9.8356794663190185E-4</v>
      </c>
      <c r="M429" s="56">
        <v>2.5871244746129466E-4</v>
      </c>
      <c r="P429"/>
    </row>
    <row r="430" spans="3:16" x14ac:dyDescent="0.2">
      <c r="C430" t="s">
        <v>576</v>
      </c>
      <c r="D430">
        <v>2017</v>
      </c>
      <c r="E430" s="56">
        <v>1.4574633587161221E-3</v>
      </c>
      <c r="F430" s="56">
        <v>3.6655010373367935E-4</v>
      </c>
      <c r="G430" s="56">
        <v>2.9364851607391936E-4</v>
      </c>
      <c r="H430" s="56">
        <v>2.7467622539931056E-4</v>
      </c>
      <c r="I430" s="56">
        <v>4.4820476751963482E-4</v>
      </c>
      <c r="J430" s="56">
        <v>2.859106529209622E-4</v>
      </c>
      <c r="K430" s="56">
        <v>3.3351398674281904E-4</v>
      </c>
      <c r="L430" s="56">
        <v>1.1357796501107709E-3</v>
      </c>
      <c r="M430" s="56">
        <v>5.7428274980093137E-4</v>
      </c>
      <c r="P430"/>
    </row>
    <row r="431" spans="3:16" x14ac:dyDescent="0.2">
      <c r="C431" t="s">
        <v>577</v>
      </c>
      <c r="D431">
        <v>2017</v>
      </c>
      <c r="E431" s="56">
        <v>2.8096774104690783E-4</v>
      </c>
      <c r="F431" s="56">
        <v>7.1487148499039646E-5</v>
      </c>
      <c r="G431" s="56">
        <v>7.5044088401936143E-5</v>
      </c>
      <c r="H431" s="56">
        <v>4.6409266220649193E-5</v>
      </c>
      <c r="I431" s="56">
        <v>6.3171775903389304E-5</v>
      </c>
      <c r="J431" s="56">
        <v>6.8842236929309521E-5</v>
      </c>
      <c r="K431" s="56">
        <v>9.1997035363142096E-5</v>
      </c>
      <c r="L431" s="56">
        <v>1.0030198189065051E-3</v>
      </c>
      <c r="M431" s="56">
        <v>2.2546078865339449E-4</v>
      </c>
      <c r="P431"/>
    </row>
    <row r="432" spans="3:16" x14ac:dyDescent="0.2">
      <c r="C432" t="s">
        <v>578</v>
      </c>
      <c r="D432">
        <v>2017</v>
      </c>
      <c r="E432" s="56">
        <v>3.1206848936757802E-4</v>
      </c>
      <c r="F432" s="56">
        <v>6.3795936329051628E-5</v>
      </c>
      <c r="G432" s="56">
        <v>6.7506204769524322E-5</v>
      </c>
      <c r="H432" s="56">
        <v>5.5012309004139673E-5</v>
      </c>
      <c r="I432" s="56">
        <v>5.2824616271182368E-5</v>
      </c>
      <c r="J432" s="56">
        <v>6.1813675039328945E-5</v>
      </c>
      <c r="K432" s="56">
        <v>7.4538031083471473E-5</v>
      </c>
      <c r="L432" s="56">
        <v>1.2427205255369509E-3</v>
      </c>
      <c r="M432" s="56">
        <v>2.6786595007356718E-4</v>
      </c>
      <c r="P432"/>
    </row>
    <row r="433" spans="3:16" x14ac:dyDescent="0.2">
      <c r="C433" t="s">
        <v>579</v>
      </c>
      <c r="D433">
        <v>2017</v>
      </c>
      <c r="E433" s="56">
        <v>1.8039828332993584E-4</v>
      </c>
      <c r="F433" s="56">
        <v>4.0199590969161891E-5</v>
      </c>
      <c r="G433" s="56">
        <v>4.0762631783735713E-5</v>
      </c>
      <c r="H433" s="56">
        <v>4.3157102855223152E-5</v>
      </c>
      <c r="I433" s="56">
        <v>4.392341513337345E-5</v>
      </c>
      <c r="J433" s="56">
        <v>3.8692849333838111E-5</v>
      </c>
      <c r="K433" s="56">
        <v>1.3286292266542762E-4</v>
      </c>
      <c r="L433" s="56">
        <v>9.9793870587041623E-4</v>
      </c>
      <c r="M433" s="56">
        <v>2.1704469927216212E-4</v>
      </c>
      <c r="P433"/>
    </row>
    <row r="434" spans="3:16" x14ac:dyDescent="0.2">
      <c r="C434" t="s">
        <v>580</v>
      </c>
      <c r="D434">
        <v>2017</v>
      </c>
      <c r="E434" s="56">
        <v>4.2398488841920081E-4</v>
      </c>
      <c r="F434" s="56">
        <v>6.7590817480214321E-5</v>
      </c>
      <c r="G434" s="56">
        <v>1.0939995686515986E-4</v>
      </c>
      <c r="H434" s="56">
        <v>4.8222771669560032E-5</v>
      </c>
      <c r="I434" s="56">
        <v>8.9264267675947981E-5</v>
      </c>
      <c r="J434" s="56">
        <v>7.0002249008425585E-5</v>
      </c>
      <c r="K434" s="56">
        <v>7.5798475058434439E-5</v>
      </c>
      <c r="L434" s="56">
        <v>8.2246554680440826E-4</v>
      </c>
      <c r="M434" s="56">
        <v>2.1286638281776648E-4</v>
      </c>
      <c r="P434"/>
    </row>
    <row r="435" spans="3:16" x14ac:dyDescent="0.2">
      <c r="C435" t="s">
        <v>581</v>
      </c>
      <c r="D435">
        <v>2017</v>
      </c>
      <c r="E435" s="56">
        <v>6.7503893170076394E-4</v>
      </c>
      <c r="F435" s="56">
        <v>1.5464172604908946E-4</v>
      </c>
      <c r="G435" s="56">
        <v>1.3642726647210951E-4</v>
      </c>
      <c r="H435" s="56">
        <v>2.1432398642614754E-4</v>
      </c>
      <c r="I435" s="56">
        <v>1.9739237861219545E-4</v>
      </c>
      <c r="J435" s="56">
        <v>1.1388632192734703E-4</v>
      </c>
      <c r="K435" s="56">
        <v>2.8629257769847397E-4</v>
      </c>
      <c r="L435" s="56">
        <v>1.687715104474173E-3</v>
      </c>
      <c r="M435" s="56">
        <v>4.6771380478208844E-4</v>
      </c>
      <c r="P435"/>
    </row>
    <row r="436" spans="3:16" x14ac:dyDescent="0.2">
      <c r="C436" t="s">
        <v>582</v>
      </c>
      <c r="D436">
        <v>2017</v>
      </c>
      <c r="E436" s="56">
        <v>2.9647973909782959E-4</v>
      </c>
      <c r="F436" s="56">
        <v>7.435966507284441E-5</v>
      </c>
      <c r="G436" s="56">
        <v>6.6591283592691146E-5</v>
      </c>
      <c r="H436" s="56">
        <v>6.3890534218039759E-5</v>
      </c>
      <c r="I436" s="56">
        <v>9.0310163594640609E-5</v>
      </c>
      <c r="J436" s="56">
        <v>8.0100464989987441E-5</v>
      </c>
      <c r="K436" s="56">
        <v>9.7303460714070355E-5</v>
      </c>
      <c r="L436" s="56">
        <v>1.3072508456095715E-3</v>
      </c>
      <c r="M436" s="56">
        <v>2.9019986438184555E-4</v>
      </c>
      <c r="P436"/>
    </row>
    <row r="437" spans="3:16" x14ac:dyDescent="0.2">
      <c r="C437" t="s">
        <v>583</v>
      </c>
      <c r="D437">
        <v>2017</v>
      </c>
      <c r="E437" s="56">
        <v>1.8435496710939791E-3</v>
      </c>
      <c r="F437" s="56">
        <v>6.4798315243803657E-4</v>
      </c>
      <c r="G437" s="56">
        <v>5.9759332868538522E-4</v>
      </c>
      <c r="H437" s="56">
        <v>3.8806648241396284E-4</v>
      </c>
      <c r="I437" s="56">
        <v>5.49566687803847E-4</v>
      </c>
      <c r="J437" s="56">
        <v>3.1892522200185376E-4</v>
      </c>
      <c r="K437" s="56">
        <v>4.8409953086354555E-4</v>
      </c>
      <c r="L437" s="56">
        <v>1.3452748151176186E-3</v>
      </c>
      <c r="M437" s="56">
        <v>7.9805190936711875E-4</v>
      </c>
      <c r="P437"/>
    </row>
    <row r="438" spans="3:16" x14ac:dyDescent="0.2">
      <c r="C438" t="s">
        <v>584</v>
      </c>
      <c r="D438">
        <v>2017</v>
      </c>
      <c r="E438" s="56">
        <v>7.5128971400904886E-4</v>
      </c>
      <c r="F438" s="56">
        <v>2.30060066591932E-4</v>
      </c>
      <c r="G438" s="56">
        <v>2.5712591290067061E-4</v>
      </c>
      <c r="H438" s="56">
        <v>1.3186551419043082E-4</v>
      </c>
      <c r="I438" s="56">
        <v>2.8116526322310704E-4</v>
      </c>
      <c r="J438" s="56">
        <v>1.9998761981401153E-4</v>
      </c>
      <c r="K438" s="56">
        <v>2.9555194325402688E-4</v>
      </c>
      <c r="L438" s="56">
        <v>1.429200561709058E-3</v>
      </c>
      <c r="M438" s="56">
        <v>4.6323388854944465E-4</v>
      </c>
      <c r="P438"/>
    </row>
    <row r="439" spans="3:16" x14ac:dyDescent="0.2">
      <c r="C439" t="s">
        <v>585</v>
      </c>
      <c r="D439">
        <v>2017</v>
      </c>
      <c r="E439" s="56">
        <v>5.3485269030903221E-4</v>
      </c>
      <c r="F439" s="56">
        <v>1.8698426893215723E-4</v>
      </c>
      <c r="G439" s="56">
        <v>9.5881603140404508E-5</v>
      </c>
      <c r="H439" s="56">
        <v>1.3422687758996862E-4</v>
      </c>
      <c r="I439" s="56">
        <v>1.5523701271364824E-4</v>
      </c>
      <c r="J439" s="56">
        <v>1.6652745324014846E-4</v>
      </c>
      <c r="K439" s="56">
        <v>2.5706415211186964E-4</v>
      </c>
      <c r="L439" s="56">
        <v>1.1103959593378896E-3</v>
      </c>
      <c r="M439" s="56">
        <v>3.4944431258982227E-4</v>
      </c>
      <c r="P439"/>
    </row>
    <row r="440" spans="3:16" x14ac:dyDescent="0.2">
      <c r="C440" t="s">
        <v>586</v>
      </c>
      <c r="D440">
        <v>2017</v>
      </c>
      <c r="E440" s="56">
        <v>1.3629402756508422E-3</v>
      </c>
      <c r="F440" s="56">
        <v>4.8945036047357633E-4</v>
      </c>
      <c r="G440" s="56">
        <v>2.5002083506958916E-4</v>
      </c>
      <c r="H440" s="56">
        <v>3.4285061236928821E-4</v>
      </c>
      <c r="I440" s="56">
        <v>2.4880541502657116E-4</v>
      </c>
      <c r="J440" s="56">
        <v>2.3473604420862166E-4</v>
      </c>
      <c r="K440" s="56">
        <v>3.9958642804697141E-4</v>
      </c>
      <c r="L440" s="56">
        <v>1.0788879155332197E-3</v>
      </c>
      <c r="M440" s="56">
        <v>5.246530647169688E-4</v>
      </c>
      <c r="P440"/>
    </row>
    <row r="441" spans="3:16" x14ac:dyDescent="0.2">
      <c r="C441" t="s">
        <v>587</v>
      </c>
      <c r="D441">
        <v>2017</v>
      </c>
      <c r="E441" s="56">
        <v>2.4681232390889966E-4</v>
      </c>
      <c r="F441" s="56">
        <v>5.183060329034968E-5</v>
      </c>
      <c r="G441" s="56">
        <v>5.8224618411493363E-5</v>
      </c>
      <c r="H441" s="56">
        <v>4.8635133151704273E-5</v>
      </c>
      <c r="I441" s="56">
        <v>5.6644775463543078E-5</v>
      </c>
      <c r="J441" s="56">
        <v>5.0848023605625767E-5</v>
      </c>
      <c r="K441" s="56">
        <v>8.0819355129604475E-5</v>
      </c>
      <c r="L441" s="56">
        <v>8.4416605920683836E-4</v>
      </c>
      <c r="M441" s="56">
        <v>1.9463935971686223E-4</v>
      </c>
      <c r="P441"/>
    </row>
    <row r="442" spans="3:16" x14ac:dyDescent="0.2">
      <c r="C442" t="s">
        <v>588</v>
      </c>
      <c r="D442">
        <v>2017</v>
      </c>
      <c r="E442" s="56">
        <v>7.1984209915244401E-4</v>
      </c>
      <c r="F442" s="56">
        <v>2.3533245234517839E-4</v>
      </c>
      <c r="G442" s="56">
        <v>1.5655521595724621E-4</v>
      </c>
      <c r="H442" s="56">
        <v>1.315702914281955E-4</v>
      </c>
      <c r="I442" s="56">
        <v>2.2546878718669234E-4</v>
      </c>
      <c r="J442" s="56">
        <v>1.6691372547461122E-4</v>
      </c>
      <c r="K442" s="56">
        <v>1.4535662099408628E-4</v>
      </c>
      <c r="L442" s="56">
        <v>7.477985069816016E-4</v>
      </c>
      <c r="M442" s="56">
        <v>3.2231481357894513E-4</v>
      </c>
      <c r="P442"/>
    </row>
    <row r="443" spans="3:16" x14ac:dyDescent="0.2">
      <c r="C443" t="s">
        <v>589</v>
      </c>
      <c r="D443">
        <v>2017</v>
      </c>
      <c r="E443" s="56">
        <v>8.0974420606711502E-5</v>
      </c>
      <c r="F443" s="56">
        <v>5.0177913427827799E-5</v>
      </c>
      <c r="G443" s="56">
        <v>2.4872622026591095E-5</v>
      </c>
      <c r="H443" s="56">
        <v>1.9504760206388228E-5</v>
      </c>
      <c r="I443" s="56">
        <v>2.2633212622866011E-5</v>
      </c>
      <c r="J443" s="56">
        <v>1.7614407410968346E-5</v>
      </c>
      <c r="K443" s="56">
        <v>1.3233432180050978E-4</v>
      </c>
      <c r="L443" s="56">
        <v>1.3281572699399894E-3</v>
      </c>
      <c r="M443" s="56">
        <v>2.4289854527598909E-4</v>
      </c>
      <c r="P443"/>
    </row>
    <row r="444" spans="3:16" x14ac:dyDescent="0.2">
      <c r="C444" t="s">
        <v>590</v>
      </c>
      <c r="D444">
        <v>2017</v>
      </c>
      <c r="E444" s="56">
        <v>1.6102303300301248E-4</v>
      </c>
      <c r="F444" s="56">
        <v>5.8116795911090727E-5</v>
      </c>
      <c r="G444" s="56">
        <v>5.1111944046495571E-5</v>
      </c>
      <c r="H444" s="56">
        <v>4.4617100657717604E-5</v>
      </c>
      <c r="I444" s="56">
        <v>4.3059005712755724E-5</v>
      </c>
      <c r="J444" s="56">
        <v>4.8113933795227095E-5</v>
      </c>
      <c r="K444" s="56">
        <v>1.7043705044213138E-4</v>
      </c>
      <c r="L444" s="56">
        <v>1.1531011256040989E-3</v>
      </c>
      <c r="M444" s="56">
        <v>2.4165163107242295E-4</v>
      </c>
      <c r="P444"/>
    </row>
    <row r="445" spans="3:16" x14ac:dyDescent="0.2">
      <c r="C445" t="s">
        <v>591</v>
      </c>
      <c r="D445">
        <v>2017</v>
      </c>
      <c r="E445" s="56">
        <v>1.8609625668449198E-3</v>
      </c>
      <c r="F445" s="56">
        <v>4.7368109420332759E-4</v>
      </c>
      <c r="G445" s="56">
        <v>5.9650997150997149E-4</v>
      </c>
      <c r="H445" s="56">
        <v>4.6423908312781081E-4</v>
      </c>
      <c r="I445" s="56">
        <v>7.5907089722180047E-4</v>
      </c>
      <c r="J445" s="56">
        <v>6.8598868118676043E-4</v>
      </c>
      <c r="K445" s="56">
        <v>6.0277275467148883E-4</v>
      </c>
      <c r="L445" s="56">
        <v>1.5970188980569604E-3</v>
      </c>
      <c r="M445" s="56">
        <v>8.9170783624217061E-4</v>
      </c>
      <c r="P445"/>
    </row>
    <row r="446" spans="3:16" x14ac:dyDescent="0.2">
      <c r="C446" t="s">
        <v>592</v>
      </c>
      <c r="D446">
        <v>2017</v>
      </c>
      <c r="E446" s="56">
        <v>1.5094294506125144E-4</v>
      </c>
      <c r="F446" s="56">
        <v>5.6122184389081609E-5</v>
      </c>
      <c r="G446" s="56">
        <v>3.6635111623854654E-5</v>
      </c>
      <c r="H446" s="56">
        <v>4.0538179276603183E-5</v>
      </c>
      <c r="I446" s="56">
        <v>4.3282742275149884E-5</v>
      </c>
      <c r="J446" s="56">
        <v>4.96963881990294E-5</v>
      </c>
      <c r="K446" s="56">
        <v>1.359064963305246E-4</v>
      </c>
      <c r="L446" s="56">
        <v>1.0674844683271477E-3</v>
      </c>
      <c r="M446" s="56">
        <v>2.3076746460369701E-4</v>
      </c>
      <c r="P446"/>
    </row>
    <row r="447" spans="3:16" x14ac:dyDescent="0.2">
      <c r="C447" t="s">
        <v>593</v>
      </c>
      <c r="D447">
        <v>2017</v>
      </c>
      <c r="E447" s="56">
        <v>5.231741428388994E-4</v>
      </c>
      <c r="F447" s="56">
        <v>1.3461887560603991E-4</v>
      </c>
      <c r="G447" s="56">
        <v>1.2923395037416305E-4</v>
      </c>
      <c r="H447" s="56">
        <v>1.0890192574905366E-4</v>
      </c>
      <c r="I447" s="56">
        <v>1.0188141003871493E-4</v>
      </c>
      <c r="J447" s="56">
        <v>1.282717741336592E-4</v>
      </c>
      <c r="K447" s="56">
        <v>1.4933005108897808E-4</v>
      </c>
      <c r="L447" s="56">
        <v>9.271363899093424E-4</v>
      </c>
      <c r="M447" s="56">
        <v>2.8202500696635478E-4</v>
      </c>
      <c r="P447"/>
    </row>
    <row r="448" spans="3:16" x14ac:dyDescent="0.2">
      <c r="C448" t="s">
        <v>594</v>
      </c>
      <c r="D448">
        <v>2017</v>
      </c>
      <c r="E448" s="56">
        <v>4.948701407728811E-4</v>
      </c>
      <c r="F448" s="56">
        <v>9.5124348662445967E-5</v>
      </c>
      <c r="G448" s="56">
        <v>1.1638103149712157E-4</v>
      </c>
      <c r="H448" s="56">
        <v>8.0431257780353205E-5</v>
      </c>
      <c r="I448" s="56">
        <v>1.1621938345617077E-4</v>
      </c>
      <c r="J448" s="56">
        <v>7.1790228951005156E-5</v>
      </c>
      <c r="K448" s="56">
        <v>1.1647111611788404E-4</v>
      </c>
      <c r="L448" s="56">
        <v>7.5684492453764231E-4</v>
      </c>
      <c r="M448" s="56">
        <v>2.3949894165979405E-4</v>
      </c>
      <c r="P448"/>
    </row>
    <row r="449" spans="3:16" x14ac:dyDescent="0.2">
      <c r="C449" t="s">
        <v>595</v>
      </c>
      <c r="D449">
        <v>2017</v>
      </c>
      <c r="E449" s="56">
        <v>1.5354664578056635E-4</v>
      </c>
      <c r="F449" s="56">
        <v>5.4799757009857945E-5</v>
      </c>
      <c r="G449" s="56">
        <v>3.254353141101652E-5</v>
      </c>
      <c r="H449" s="56">
        <v>3.5904916478470134E-5</v>
      </c>
      <c r="I449" s="56">
        <v>1.7383258050454238E-5</v>
      </c>
      <c r="J449" s="56">
        <v>3.0628635732500841E-5</v>
      </c>
      <c r="K449" s="56">
        <v>1.0974773778957926E-4</v>
      </c>
      <c r="L449" s="56">
        <v>1.1019768350009579E-3</v>
      </c>
      <c r="M449" s="56">
        <v>2.3849470926161253E-4</v>
      </c>
      <c r="P449"/>
    </row>
    <row r="450" spans="3:16" x14ac:dyDescent="0.2">
      <c r="C450" t="s">
        <v>596</v>
      </c>
      <c r="D450">
        <v>2017</v>
      </c>
      <c r="E450" s="56">
        <v>2.2172949002217295E-3</v>
      </c>
      <c r="F450" s="56">
        <v>4.7540621763417489E-4</v>
      </c>
      <c r="G450" s="56">
        <v>2.524075799937869E-4</v>
      </c>
      <c r="H450" s="56">
        <v>3.0594747664482343E-4</v>
      </c>
      <c r="I450" s="56">
        <v>5.541679048437487E-4</v>
      </c>
      <c r="J450" s="56">
        <v>3.078488060820216E-4</v>
      </c>
      <c r="K450" s="56">
        <v>2.9730010025235938E-4</v>
      </c>
      <c r="L450" s="56">
        <v>1.3282866277976302E-3</v>
      </c>
      <c r="M450" s="56">
        <v>6.6279217299254449E-4</v>
      </c>
      <c r="P450"/>
    </row>
    <row r="451" spans="3:16" x14ac:dyDescent="0.2">
      <c r="C451" t="s">
        <v>597</v>
      </c>
      <c r="D451">
        <v>2017</v>
      </c>
      <c r="E451" s="56">
        <v>3.7879860658755559E-4</v>
      </c>
      <c r="F451" s="56">
        <v>8.1970641127514538E-5</v>
      </c>
      <c r="G451" s="56">
        <v>8.8782419211892486E-5</v>
      </c>
      <c r="H451" s="56">
        <v>1.0157702359972849E-4</v>
      </c>
      <c r="I451" s="56">
        <v>1.0535060162101761E-4</v>
      </c>
      <c r="J451" s="56">
        <v>7.0038712306438465E-5</v>
      </c>
      <c r="K451" s="56">
        <v>1.0642517826217359E-4</v>
      </c>
      <c r="L451" s="56">
        <v>7.2769478550609341E-4</v>
      </c>
      <c r="M451" s="56">
        <v>2.2864082004996319E-4</v>
      </c>
      <c r="P451"/>
    </row>
    <row r="452" spans="3:16" x14ac:dyDescent="0.2">
      <c r="C452" t="s">
        <v>598</v>
      </c>
      <c r="D452">
        <v>2017</v>
      </c>
      <c r="E452" s="56">
        <v>1.8583564776997223E-3</v>
      </c>
      <c r="F452" s="56">
        <v>4.1500916056805645E-4</v>
      </c>
      <c r="G452" s="56">
        <v>3.7176753594664043E-4</v>
      </c>
      <c r="H452" s="56">
        <v>6.6185443339055621E-4</v>
      </c>
      <c r="I452" s="56">
        <v>5.4210544527618547E-4</v>
      </c>
      <c r="J452" s="56">
        <v>7.1650881081928306E-4</v>
      </c>
      <c r="K452" s="56">
        <v>6.8338327288019769E-4</v>
      </c>
      <c r="L452" s="56">
        <v>1.8873662742853053E-3</v>
      </c>
      <c r="M452" s="56">
        <v>9.1813823823183268E-4</v>
      </c>
      <c r="P452"/>
    </row>
    <row r="453" spans="3:16" x14ac:dyDescent="0.2">
      <c r="C453" t="s">
        <v>599</v>
      </c>
      <c r="D453">
        <v>2017</v>
      </c>
      <c r="E453" s="56">
        <v>2.3452399360857689E-4</v>
      </c>
      <c r="F453" s="56">
        <v>1.0321354758641958E-4</v>
      </c>
      <c r="G453" s="56">
        <v>4.9299535762704902E-5</v>
      </c>
      <c r="H453" s="56">
        <v>6.3695770129042914E-5</v>
      </c>
      <c r="I453" s="56">
        <v>6.7393770569140394E-5</v>
      </c>
      <c r="J453" s="56">
        <v>5.415268703278592E-5</v>
      </c>
      <c r="K453" s="56">
        <v>2.0992241514503787E-4</v>
      </c>
      <c r="L453" s="56">
        <v>1.3991494950457821E-3</v>
      </c>
      <c r="M453" s="56">
        <v>3.0588072366995883E-4</v>
      </c>
      <c r="P453"/>
    </row>
    <row r="454" spans="3:16" x14ac:dyDescent="0.2">
      <c r="C454" t="s">
        <v>600</v>
      </c>
      <c r="D454">
        <v>2017</v>
      </c>
      <c r="E454" s="56">
        <v>4.3990204847720577E-5</v>
      </c>
      <c r="F454" s="56">
        <v>4.1078558635534596E-5</v>
      </c>
      <c r="G454" s="56">
        <v>1.1844658098679689E-5</v>
      </c>
      <c r="H454" s="56">
        <v>1.342890235509375E-5</v>
      </c>
      <c r="I454" s="56">
        <v>2.0354117024462303E-5</v>
      </c>
      <c r="J454" s="56">
        <v>1.9813281996232519E-5</v>
      </c>
      <c r="K454" s="56">
        <v>1.1129364178741685E-4</v>
      </c>
      <c r="L454" s="56">
        <v>7.4220450294499619E-4</v>
      </c>
      <c r="M454" s="56">
        <v>1.189406369057565E-4</v>
      </c>
      <c r="P454"/>
    </row>
    <row r="455" spans="3:16" x14ac:dyDescent="0.2">
      <c r="C455" t="s">
        <v>601</v>
      </c>
      <c r="D455">
        <v>2017</v>
      </c>
      <c r="E455" s="56">
        <v>4.6930768882430193E-4</v>
      </c>
      <c r="F455" s="56">
        <v>1.0849606036475147E-4</v>
      </c>
      <c r="G455" s="56">
        <v>1.0734727702897088E-4</v>
      </c>
      <c r="H455" s="56">
        <v>1.5343912883772186E-4</v>
      </c>
      <c r="I455" s="56">
        <v>1.3085990661837064E-4</v>
      </c>
      <c r="J455" s="56">
        <v>1.8451546239574876E-4</v>
      </c>
      <c r="K455" s="56">
        <v>1.7503491581914517E-4</v>
      </c>
      <c r="L455" s="56">
        <v>7.1188752839272348E-4</v>
      </c>
      <c r="M455" s="56">
        <v>2.3719239111776914E-4</v>
      </c>
      <c r="P455"/>
    </row>
    <row r="456" spans="3:16" x14ac:dyDescent="0.2">
      <c r="C456" t="s">
        <v>602</v>
      </c>
      <c r="D456">
        <v>2017</v>
      </c>
      <c r="E456" s="56">
        <v>3.454962101181033E-3</v>
      </c>
      <c r="F456" s="56">
        <v>6.0985144644253324E-4</v>
      </c>
      <c r="G456" s="56">
        <v>7.6841234188438354E-4</v>
      </c>
      <c r="H456" s="56">
        <v>6.767691628659703E-4</v>
      </c>
      <c r="I456" s="56">
        <v>9.8501581995104771E-4</v>
      </c>
      <c r="J456" s="56">
        <v>5.9682251691991833E-4</v>
      </c>
      <c r="K456" s="56">
        <v>5.1985974847636846E-4</v>
      </c>
      <c r="L456" s="56">
        <v>1.719539241644114E-3</v>
      </c>
      <c r="M456" s="56">
        <v>1.1165531985765221E-3</v>
      </c>
      <c r="P456"/>
    </row>
    <row r="457" spans="3:16" x14ac:dyDescent="0.2">
      <c r="C457" t="s">
        <v>603</v>
      </c>
      <c r="D457">
        <v>2017</v>
      </c>
      <c r="E457" s="56">
        <v>2.4320756028073102E-4</v>
      </c>
      <c r="F457" s="56">
        <v>6.2340566514870743E-5</v>
      </c>
      <c r="G457" s="56">
        <v>4.9895035628751369E-5</v>
      </c>
      <c r="H457" s="56">
        <v>4.7440835459965755E-5</v>
      </c>
      <c r="I457" s="56">
        <v>6.3128595819165269E-5</v>
      </c>
      <c r="J457" s="56">
        <v>5.3187173777821849E-5</v>
      </c>
      <c r="K457" s="56">
        <v>1.1000913075785291E-4</v>
      </c>
      <c r="L457" s="56">
        <v>9.4034345183955823E-4</v>
      </c>
      <c r="M457" s="56">
        <v>2.0234636156814275E-4</v>
      </c>
      <c r="P457"/>
    </row>
    <row r="458" spans="3:16" x14ac:dyDescent="0.2">
      <c r="C458" t="s">
        <v>604</v>
      </c>
      <c r="D458">
        <v>2017</v>
      </c>
      <c r="E458" s="56">
        <v>2.2109066790108956E-4</v>
      </c>
      <c r="F458" s="56">
        <v>7.0113169552034316E-5</v>
      </c>
      <c r="G458" s="56">
        <v>4.4346487979884431E-5</v>
      </c>
      <c r="H458" s="56">
        <v>5.0555035962130388E-5</v>
      </c>
      <c r="I458" s="56">
        <v>6.0004494882162082E-5</v>
      </c>
      <c r="J458" s="56">
        <v>4.527281723040307E-5</v>
      </c>
      <c r="K458" s="56">
        <v>7.9871584241780167E-5</v>
      </c>
      <c r="L458" s="56">
        <v>8.6234535826027348E-4</v>
      </c>
      <c r="M458" s="56">
        <v>1.8880318278871906E-4</v>
      </c>
      <c r="P458"/>
    </row>
    <row r="459" spans="3:16" x14ac:dyDescent="0.2">
      <c r="C459" t="s">
        <v>605</v>
      </c>
      <c r="D459">
        <v>2017</v>
      </c>
      <c r="E459" s="56">
        <v>1.0850162752441288E-3</v>
      </c>
      <c r="F459" s="56">
        <v>2.4167458517106716E-4</v>
      </c>
      <c r="G459" s="56">
        <v>2.8219548084094253E-4</v>
      </c>
      <c r="H459" s="56">
        <v>2.0876044471327556E-4</v>
      </c>
      <c r="I459" s="56">
        <v>3.3110991246949249E-4</v>
      </c>
      <c r="J459" s="56">
        <v>2.0735482750971674E-4</v>
      </c>
      <c r="K459" s="56">
        <v>1.9985787884171257E-4</v>
      </c>
      <c r="L459" s="56">
        <v>1.2901766304828088E-3</v>
      </c>
      <c r="M459" s="56">
        <v>5.2258526078161527E-4</v>
      </c>
      <c r="P459"/>
    </row>
    <row r="460" spans="3:16" x14ac:dyDescent="0.2">
      <c r="C460" t="s">
        <v>606</v>
      </c>
      <c r="D460">
        <v>2017</v>
      </c>
      <c r="E460" s="56">
        <v>3.7703983223285481E-4</v>
      </c>
      <c r="F460" s="56">
        <v>7.7909261679896816E-5</v>
      </c>
      <c r="G460" s="56">
        <v>7.7500320690982165E-5</v>
      </c>
      <c r="H460" s="56">
        <v>8.183000605829168E-5</v>
      </c>
      <c r="I460" s="56">
        <v>7.2736640324890322E-5</v>
      </c>
      <c r="J460" s="56">
        <v>7.584103718605802E-5</v>
      </c>
      <c r="K460" s="56">
        <v>8.2132980026874993E-5</v>
      </c>
      <c r="L460" s="56">
        <v>1.0106817780797287E-3</v>
      </c>
      <c r="M460" s="56">
        <v>2.4952853062214496E-4</v>
      </c>
      <c r="P460"/>
    </row>
    <row r="461" spans="3:16" x14ac:dyDescent="0.2">
      <c r="C461" t="s">
        <v>607</v>
      </c>
      <c r="D461">
        <v>2017</v>
      </c>
      <c r="E461" s="56">
        <v>2.7755865252578373E-3</v>
      </c>
      <c r="F461" s="56">
        <v>8.9969133666449813E-4</v>
      </c>
      <c r="G461" s="56">
        <v>6.2216221224997681E-4</v>
      </c>
      <c r="H461" s="56">
        <v>5.8757475256574312E-4</v>
      </c>
      <c r="I461" s="56">
        <v>1.0651733950119452E-3</v>
      </c>
      <c r="J461" s="56">
        <v>7.0807659279569727E-4</v>
      </c>
      <c r="K461" s="56">
        <v>7.5067024128686326E-4</v>
      </c>
      <c r="L461" s="56">
        <v>2.3168752290695848E-3</v>
      </c>
      <c r="M461" s="56">
        <v>1.207325920770621E-3</v>
      </c>
      <c r="P461"/>
    </row>
    <row r="462" spans="3:16" x14ac:dyDescent="0.2">
      <c r="C462" s="57" t="s">
        <v>541</v>
      </c>
      <c r="D462" s="57"/>
      <c r="E462" s="56">
        <v>2.7828517445943927E-4</v>
      </c>
      <c r="F462" s="56">
        <v>8.3704881566801272E-5</v>
      </c>
      <c r="G462" s="56">
        <v>6.4956728285798929E-5</v>
      </c>
      <c r="H462" s="56">
        <v>6.8045239010836991E-5</v>
      </c>
      <c r="I462" s="56">
        <v>7.0196584818076985E-5</v>
      </c>
      <c r="J462" s="56">
        <v>6.3615332912343465E-5</v>
      </c>
      <c r="K462" s="56">
        <v>1.3796718442518811E-4</v>
      </c>
      <c r="L462" s="56">
        <v>1.1025223134295875E-3</v>
      </c>
      <c r="M462" s="56">
        <v>2.4013268804484608E-4</v>
      </c>
      <c r="P462"/>
    </row>
    <row r="463" spans="3:16" x14ac:dyDescent="0.2">
      <c r="P463"/>
    </row>
    <row r="464" spans="3:16" x14ac:dyDescent="0.2">
      <c r="P464"/>
    </row>
    <row r="465" spans="16:16" x14ac:dyDescent="0.2">
      <c r="P465"/>
    </row>
    <row r="466" spans="16:16" x14ac:dyDescent="0.2">
      <c r="P466"/>
    </row>
    <row r="467" spans="16:16" x14ac:dyDescent="0.2">
      <c r="P467"/>
    </row>
    <row r="468" spans="16:16" x14ac:dyDescent="0.2">
      <c r="P468"/>
    </row>
    <row r="469" spans="16:16" x14ac:dyDescent="0.2">
      <c r="P469"/>
    </row>
    <row r="470" spans="16:16" x14ac:dyDescent="0.2">
      <c r="P470"/>
    </row>
    <row r="471" spans="16:16" x14ac:dyDescent="0.2">
      <c r="P471"/>
    </row>
    <row r="472" spans="16:16" x14ac:dyDescent="0.2">
      <c r="P472"/>
    </row>
    <row r="473" spans="16:16" x14ac:dyDescent="0.2">
      <c r="P473"/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Integrated Data</vt:lpstr>
      <vt:lpstr>Statistical Analysis</vt:lpstr>
      <vt:lpstr>Revised Stat Analysis</vt:lpstr>
      <vt:lpstr>Sheet1</vt:lpstr>
      <vt:lpstr>PivotTable1</vt:lpstr>
      <vt:lpstr>State Correlations</vt:lpstr>
      <vt:lpstr>Death Rates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Gamache</dc:creator>
  <cp:lastModifiedBy>Madeline Gamache</cp:lastModifiedBy>
  <dcterms:created xsi:type="dcterms:W3CDTF">2023-01-21T23:43:56Z</dcterms:created>
  <dcterms:modified xsi:type="dcterms:W3CDTF">2023-03-08T21:59:54Z</dcterms:modified>
</cp:coreProperties>
</file>