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90" yWindow="180" windowWidth="9360" windowHeight="4380" activeTab="1"/>
  </bookViews>
  <sheets>
    <sheet name="Breakeven Analysis Data" sheetId="2" r:id="rId1"/>
    <sheet name="Breakeven Analysis Chart" sheetId="5" r:id="rId2"/>
    <sheet name="Variables" sheetId="3" state="veryHidden" r:id="rId3"/>
  </sheets>
  <definedNames>
    <definedName name="_Example" hidden="1">Variables!$B$1</definedName>
    <definedName name="_Look" hidden="1">Variables!$B$4</definedName>
    <definedName name="_Order1" hidden="1">0</definedName>
    <definedName name="_Series" hidden="1">Variables!$B$3</definedName>
    <definedName name="_Shading" hidden="1">Variables!$B$2</definedName>
    <definedName name="Breakeven_point">'Breakeven Analysis Data'!$F$33</definedName>
    <definedName name="Company_name">'Breakeven Analysis Data'!$B$2</definedName>
    <definedName name="DATA_01" hidden="1">'Breakeven Analysis Data'!$B$2:$B$3</definedName>
    <definedName name="DATA_02" hidden="1">'Breakeven Analysis Data'!#REF!</definedName>
    <definedName name="DATA_03" hidden="1">'Breakeven Analysis Data'!#REF!</definedName>
    <definedName name="DATA_04" hidden="1">'Breakeven Analysis Data'!#REF!</definedName>
    <definedName name="DATA_05" hidden="1">'Breakeven Analysis Data'!#REF!</definedName>
    <definedName name="DATA_06" hidden="1">'Breakeven Analysis Data'!$F$10:$F$14</definedName>
    <definedName name="DATA_07" hidden="1">'Breakeven Analysis Data'!#REF!</definedName>
    <definedName name="DATA_08" hidden="1">'Breakeven Analysis Data'!$H$4</definedName>
    <definedName name="Fixed_costs">'Breakeven Analysis Data'!$F$22:$F$26</definedName>
    <definedName name="Gross_margin">'Breakeven Analysis Data'!$G$19</definedName>
    <definedName name="IntroPrintArea" hidden="1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Net_profit">'Breakeven Analysis Data'!$G$29</definedName>
    <definedName name="Sales_price_unit">'Breakeven Analysis Data'!$F$5</definedName>
    <definedName name="Sales_volume_units">'Breakeven Analysis Data'!$F$6</definedName>
    <definedName name="TemplatePrintArea">'Breakeven Analysis Data'!$B$1:$G$5</definedName>
    <definedName name="Total_fixed">'Breakeven Analysis Data'!$G$27</definedName>
    <definedName name="Total_Sales">'Breakeven Analysis Data'!$G$7</definedName>
    <definedName name="Total_variable">'Breakeven Analysis Data'!$G$16</definedName>
    <definedName name="Unit_contrib_margin">'Breakeven Analysis Data'!$F$18</definedName>
    <definedName name="Variable_cost_unit">'Breakeven Analysis Data'!$F$15</definedName>
    <definedName name="Variable_costs_unit">'Breakeven Analysis Data'!$F$10:$F$14</definedName>
    <definedName name="Variable_Unit_Cost">'Breakeven Analysis Data'!$F$15</definedName>
  </definedNames>
  <calcPr calcId="145621"/>
</workbook>
</file>

<file path=xl/calcChain.xml><?xml version="1.0" encoding="utf-8"?>
<calcChain xmlns="http://schemas.openxmlformats.org/spreadsheetml/2006/main">
  <c r="G27" i="2" l="1"/>
  <c r="D37" i="2"/>
  <c r="M35" i="2"/>
  <c r="M40" i="2" s="1"/>
  <c r="L35" i="2"/>
  <c r="K35" i="2"/>
  <c r="J35" i="2"/>
  <c r="I35" i="2"/>
  <c r="I38" i="2" s="1"/>
  <c r="H35" i="2"/>
  <c r="G35" i="2"/>
  <c r="F35" i="2"/>
  <c r="E35" i="2"/>
  <c r="E38" i="2" s="1"/>
  <c r="D35" i="2"/>
  <c r="F15" i="2"/>
  <c r="K38" i="2" s="1"/>
  <c r="K39" i="2" s="1"/>
  <c r="N35" i="2"/>
  <c r="N38" i="2"/>
  <c r="N39" i="2" s="1"/>
  <c r="N41" i="2" s="1"/>
  <c r="L38" i="2"/>
  <c r="J38" i="2"/>
  <c r="J39" i="2" s="1"/>
  <c r="J41" i="2" s="1"/>
  <c r="H38" i="2"/>
  <c r="G38" i="2"/>
  <c r="F38" i="2"/>
  <c r="F39" i="2" s="1"/>
  <c r="F41" i="2" s="1"/>
  <c r="D38" i="2"/>
  <c r="N37" i="2"/>
  <c r="M37" i="2"/>
  <c r="L37" i="2"/>
  <c r="K37" i="2"/>
  <c r="J37" i="2"/>
  <c r="I37" i="2"/>
  <c r="I39" i="2" s="1"/>
  <c r="H37" i="2"/>
  <c r="G37" i="2"/>
  <c r="F37" i="2"/>
  <c r="E37" i="2"/>
  <c r="E39" i="2" s="1"/>
  <c r="N36" i="2"/>
  <c r="M36" i="2"/>
  <c r="L36" i="2"/>
  <c r="K36" i="2"/>
  <c r="K40" i="2" s="1"/>
  <c r="K41" i="2" s="1"/>
  <c r="J36" i="2"/>
  <c r="I36" i="2"/>
  <c r="H36" i="2"/>
  <c r="G36" i="2"/>
  <c r="G40" i="2" s="1"/>
  <c r="G41" i="2" s="1"/>
  <c r="F36" i="2"/>
  <c r="E36" i="2"/>
  <c r="D36" i="2"/>
  <c r="D40" i="2" s="1"/>
  <c r="D41" i="2" s="1"/>
  <c r="F18" i="2"/>
  <c r="F33" i="2" s="1"/>
  <c r="G7" i="2"/>
  <c r="G19" i="2" s="1"/>
  <c r="G29" i="2" s="1"/>
  <c r="G16" i="2"/>
  <c r="G39" i="2"/>
  <c r="H39" i="2"/>
  <c r="L39" i="2"/>
  <c r="D39" i="2"/>
  <c r="N40" i="2"/>
  <c r="L40" i="2"/>
  <c r="L41" i="2"/>
  <c r="J40" i="2"/>
  <c r="H40" i="2"/>
  <c r="H41" i="2"/>
  <c r="F40" i="2"/>
  <c r="E40" i="2" l="1"/>
  <c r="E41" i="2" s="1"/>
  <c r="I40" i="2"/>
  <c r="I41" i="2" s="1"/>
  <c r="M38" i="2"/>
  <c r="M39" i="2" s="1"/>
  <c r="M41" i="2" s="1"/>
</calcChain>
</file>

<file path=xl/sharedStrings.xml><?xml version="1.0" encoding="utf-8"?>
<sst xmlns="http://schemas.openxmlformats.org/spreadsheetml/2006/main" count="40" uniqueCount="38">
  <si>
    <t>_Example</t>
  </si>
  <si>
    <t>_Shading</t>
  </si>
  <si>
    <t>_Series</t>
  </si>
  <si>
    <t>_Look</t>
  </si>
  <si>
    <t>OfficeReady 3.0</t>
  </si>
  <si>
    <t>[Name]</t>
  </si>
  <si>
    <t>Rent</t>
  </si>
  <si>
    <t>Breakeven Analysis</t>
  </si>
  <si>
    <t>Property tax</t>
  </si>
  <si>
    <t>Insurance</t>
  </si>
  <si>
    <t>Other fixed costs</t>
  </si>
  <si>
    <t>Administrative costs</t>
  </si>
  <si>
    <t>Sales</t>
  </si>
  <si>
    <t>Sales price per unit</t>
  </si>
  <si>
    <t xml:space="preserve">    Total Sales</t>
  </si>
  <si>
    <t xml:space="preserve">    Gross Margin</t>
  </si>
  <si>
    <t>Variable Costs</t>
  </si>
  <si>
    <t xml:space="preserve">    Net Profit (Loss)</t>
  </si>
  <si>
    <t>Amounts shown in U.S. dollars</t>
  </si>
  <si>
    <t>Variable costs</t>
  </si>
  <si>
    <t>Breakeven Point (units):</t>
  </si>
  <si>
    <t>Results:</t>
  </si>
  <si>
    <t>Variable costs per unit</t>
  </si>
  <si>
    <t>Unit contribution margin</t>
  </si>
  <si>
    <t>Commission per unit</t>
  </si>
  <si>
    <t>Direct material per unit</t>
  </si>
  <si>
    <t>Shipping per unit</t>
  </si>
  <si>
    <t>Supplies per unit</t>
  </si>
  <si>
    <t>Total sales</t>
  </si>
  <si>
    <t>Total costs</t>
  </si>
  <si>
    <t>Net profit (loss)</t>
  </si>
  <si>
    <t>Sales volume analysis:</t>
  </si>
  <si>
    <t>Other variable costs per unit</t>
  </si>
  <si>
    <t xml:space="preserve">    Total Variable Costs</t>
  </si>
  <si>
    <t>Sales volume per period (units)</t>
  </si>
  <si>
    <t>Fixed Costs Per Period</t>
  </si>
  <si>
    <t xml:space="preserve">    Total Fixed Costs per period</t>
  </si>
  <si>
    <t>Fixed costs per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</si>
</sst>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0_);[Red]\(0\)"/>
    <numFmt numFmtId="166" formatCode="0_);\(0\)"/>
  </numFmts>
  <fonts count="13" x14ac:knownFonts="1">
    <font>
      <sz val="10"/>
      <name val="Arial"/>
      <family val="2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2"/>
      <color indexed="18"/>
      <name val="Arial"/>
      <family val="2"/>
    </font>
    <font>
      <b/>
      <sz val="10"/>
      <name val="Arial"/>
      <family val="2"/>
    </font>
    <font>
      <b/>
      <sz val="22"/>
      <color indexed="18"/>
      <name val="Arial Black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2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38" fontId="0" fillId="0" borderId="0" applyFont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9" fontId="5" fillId="0" borderId="0" applyFont="0" applyFill="0" applyBorder="0" applyAlignment="0" applyProtection="0"/>
  </cellStyleXfs>
  <cellXfs count="54">
    <xf numFmtId="38" fontId="0" fillId="0" borderId="0" xfId="0"/>
    <xf numFmtId="38" fontId="0" fillId="0" borderId="0" xfId="0" applyProtection="1"/>
    <xf numFmtId="38" fontId="1" fillId="0" borderId="0" xfId="0" applyFont="1" applyFill="1" applyAlignment="1" applyProtection="1">
      <alignment horizontal="centerContinuous"/>
    </xf>
    <xf numFmtId="38" fontId="1" fillId="0" borderId="0" xfId="0" applyFont="1" applyFill="1" applyProtection="1"/>
    <xf numFmtId="38" fontId="5" fillId="0" borderId="0" xfId="0" applyFont="1" applyFill="1" applyProtection="1"/>
    <xf numFmtId="38" fontId="3" fillId="2" borderId="0" xfId="0" applyFont="1" applyFill="1" applyProtection="1"/>
    <xf numFmtId="38" fontId="4" fillId="2" borderId="0" xfId="0" applyFont="1" applyFill="1" applyProtection="1"/>
    <xf numFmtId="166" fontId="1" fillId="0" borderId="0" xfId="0" applyNumberFormat="1" applyFont="1" applyFill="1" applyBorder="1" applyProtection="1"/>
    <xf numFmtId="166" fontId="5" fillId="0" borderId="0" xfId="0" applyNumberFormat="1" applyFont="1" applyFill="1" applyProtection="1"/>
    <xf numFmtId="166" fontId="1" fillId="0" borderId="0" xfId="0" applyNumberFormat="1" applyFont="1" applyFill="1" applyAlignment="1" applyProtection="1">
      <alignment horizontal="centerContinuous"/>
    </xf>
    <xf numFmtId="166" fontId="0" fillId="0" borderId="0" xfId="0" applyNumberFormat="1" applyProtection="1"/>
    <xf numFmtId="38" fontId="1" fillId="0" borderId="0" xfId="0" applyFont="1" applyFill="1" applyProtection="1">
      <protection locked="0"/>
    </xf>
    <xf numFmtId="38" fontId="5" fillId="0" borderId="0" xfId="0" applyFont="1" applyFill="1" applyProtection="1">
      <protection locked="0"/>
    </xf>
    <xf numFmtId="38" fontId="5" fillId="0" borderId="0" xfId="0" applyFont="1" applyFill="1" applyAlignment="1" applyProtection="1">
      <alignment wrapText="1"/>
    </xf>
    <xf numFmtId="38" fontId="0" fillId="0" borderId="0" xfId="0" applyAlignment="1" applyProtection="1">
      <alignment wrapText="1"/>
    </xf>
    <xf numFmtId="38" fontId="2" fillId="0" borderId="0" xfId="0" applyFont="1" applyFill="1" applyAlignment="1" applyProtection="1">
      <alignment horizontal="centerContinuous" wrapText="1"/>
    </xf>
    <xf numFmtId="37" fontId="1" fillId="0" borderId="0" xfId="0" applyNumberFormat="1" applyFont="1" applyFill="1" applyAlignment="1" applyProtection="1">
      <alignment horizontal="centerContinuous"/>
    </xf>
    <xf numFmtId="37" fontId="6" fillId="0" borderId="0" xfId="0" applyNumberFormat="1" applyFont="1" applyFill="1" applyAlignment="1" applyProtection="1">
      <alignment horizontal="center" wrapText="1"/>
      <protection locked="0"/>
    </xf>
    <xf numFmtId="37" fontId="1" fillId="0" borderId="0" xfId="0" applyNumberFormat="1" applyFont="1" applyFill="1" applyProtection="1"/>
    <xf numFmtId="37" fontId="1" fillId="0" borderId="0" xfId="0" applyNumberFormat="1" applyFont="1" applyFill="1" applyBorder="1" applyProtection="1"/>
    <xf numFmtId="37" fontId="0" fillId="0" borderId="0" xfId="0" applyNumberFormat="1" applyProtection="1"/>
    <xf numFmtId="38" fontId="6" fillId="0" borderId="0" xfId="0" applyFont="1" applyFill="1" applyAlignment="1" applyProtection="1">
      <alignment wrapText="1"/>
    </xf>
    <xf numFmtId="38" fontId="7" fillId="0" borderId="0" xfId="0" applyFont="1" applyFill="1" applyProtection="1"/>
    <xf numFmtId="38" fontId="7" fillId="0" borderId="0" xfId="0" applyFont="1" applyProtection="1"/>
    <xf numFmtId="38" fontId="8" fillId="0" borderId="0" xfId="0" applyFont="1" applyFill="1" applyAlignment="1" applyProtection="1">
      <alignment horizontal="center"/>
      <protection locked="0"/>
    </xf>
    <xf numFmtId="38" fontId="8" fillId="0" borderId="0" xfId="0" applyFont="1" applyFill="1" applyAlignment="1" applyProtection="1">
      <protection locked="0"/>
    </xf>
    <xf numFmtId="38" fontId="10" fillId="0" borderId="0" xfId="0" applyFont="1" applyProtection="1"/>
    <xf numFmtId="38" fontId="11" fillId="0" borderId="0" xfId="0" applyFont="1" applyProtection="1"/>
    <xf numFmtId="37" fontId="10" fillId="0" borderId="0" xfId="0" applyNumberFormat="1" applyFont="1" applyFill="1" applyBorder="1" applyProtection="1"/>
    <xf numFmtId="38" fontId="12" fillId="0" borderId="0" xfId="0" applyFont="1" applyFill="1" applyAlignment="1" applyProtection="1">
      <alignment horizontal="left"/>
      <protection locked="0"/>
    </xf>
    <xf numFmtId="38" fontId="3" fillId="2" borderId="0" xfId="0" applyFont="1" applyFill="1" applyAlignment="1" applyProtection="1">
      <alignment horizontal="left"/>
    </xf>
    <xf numFmtId="39" fontId="1" fillId="0" borderId="1" xfId="0" applyNumberFormat="1" applyFont="1" applyFill="1" applyBorder="1" applyProtection="1">
      <protection locked="0"/>
    </xf>
    <xf numFmtId="39" fontId="1" fillId="0" borderId="2" xfId="0" applyNumberFormat="1" applyFont="1" applyFill="1" applyBorder="1" applyProtection="1">
      <protection locked="0"/>
    </xf>
    <xf numFmtId="39" fontId="1" fillId="3" borderId="1" xfId="0" applyNumberFormat="1" applyFont="1" applyFill="1" applyBorder="1" applyProtection="1"/>
    <xf numFmtId="39" fontId="1" fillId="3" borderId="2" xfId="0" applyNumberFormat="1" applyFont="1" applyFill="1" applyBorder="1" applyProtection="1"/>
    <xf numFmtId="38" fontId="7" fillId="0" borderId="0" xfId="0" applyFont="1" applyFill="1" applyProtection="1">
      <protection locked="0"/>
    </xf>
    <xf numFmtId="38" fontId="0" fillId="0" borderId="0" xfId="0" applyProtection="1">
      <protection locked="0"/>
    </xf>
    <xf numFmtId="38" fontId="0" fillId="3" borderId="1" xfId="0" applyFill="1" applyBorder="1" applyProtection="1"/>
    <xf numFmtId="40" fontId="0" fillId="3" borderId="1" xfId="0" applyNumberFormat="1" applyFill="1" applyBorder="1" applyProtection="1"/>
    <xf numFmtId="38" fontId="0" fillId="0" borderId="0" xfId="0" applyFill="1" applyBorder="1" applyProtection="1">
      <protection locked="0"/>
    </xf>
    <xf numFmtId="37" fontId="10" fillId="3" borderId="1" xfId="0" applyNumberFormat="1" applyFont="1" applyFill="1" applyBorder="1" applyProtection="1"/>
    <xf numFmtId="38" fontId="10" fillId="0" borderId="0" xfId="0" applyFont="1" applyProtection="1">
      <protection locked="0"/>
    </xf>
    <xf numFmtId="38" fontId="9" fillId="0" borderId="0" xfId="0" applyFont="1" applyAlignment="1" applyProtection="1">
      <protection locked="0"/>
    </xf>
    <xf numFmtId="38" fontId="3" fillId="2" borderId="0" xfId="0" applyFont="1" applyFill="1" applyAlignment="1" applyProtection="1">
      <alignment horizontal="left"/>
      <protection locked="0"/>
    </xf>
    <xf numFmtId="38" fontId="3" fillId="2" borderId="0" xfId="0" applyFont="1" applyFill="1" applyProtection="1">
      <protection locked="0"/>
    </xf>
    <xf numFmtId="37" fontId="1" fillId="0" borderId="1" xfId="0" applyNumberFormat="1" applyFont="1" applyFill="1" applyBorder="1" applyProtection="1">
      <protection locked="0"/>
    </xf>
    <xf numFmtId="39" fontId="1" fillId="3" borderId="3" xfId="0" applyNumberFormat="1" applyFont="1" applyFill="1" applyBorder="1" applyProtection="1"/>
    <xf numFmtId="39" fontId="1" fillId="0" borderId="4" xfId="0" applyNumberFormat="1" applyFont="1" applyFill="1" applyBorder="1" applyProtection="1">
      <protection locked="0"/>
    </xf>
    <xf numFmtId="39" fontId="1" fillId="3" borderId="5" xfId="0" applyNumberFormat="1" applyFont="1" applyFill="1" applyBorder="1" applyProtection="1"/>
    <xf numFmtId="39" fontId="1" fillId="3" borderId="6" xfId="0" applyNumberFormat="1" applyFont="1" applyFill="1" applyBorder="1" applyProtection="1"/>
    <xf numFmtId="39" fontId="1" fillId="0" borderId="7" xfId="0" applyNumberFormat="1" applyFont="1" applyFill="1" applyBorder="1" applyProtection="1">
      <protection locked="0"/>
    </xf>
    <xf numFmtId="39" fontId="1" fillId="0" borderId="0" xfId="0" applyNumberFormat="1" applyFont="1" applyFill="1" applyBorder="1" applyProtection="1">
      <protection locked="0"/>
    </xf>
    <xf numFmtId="40" fontId="0" fillId="3" borderId="3" xfId="0" applyNumberFormat="1" applyFill="1" applyBorder="1" applyProtection="1"/>
    <xf numFmtId="40" fontId="0" fillId="3" borderId="8" xfId="0" applyNumberFormat="1" applyFill="1" applyBorder="1" applyProtection="1"/>
  </cellXfs>
  <cellStyles count="4">
    <cellStyle name="Date" xfId="1"/>
    <cellStyle name="Fixed" xfId="2"/>
    <cellStyle name="Normal" xfId="0" builtinId="0"/>
    <cellStyle name="Text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Unit Contribution Margin</a:t>
            </a:r>
          </a:p>
        </c:rich>
      </c:tx>
      <c:layout>
        <c:manualLayout>
          <c:xMode val="edge"/>
          <c:yMode val="edge"/>
          <c:x val="0.14198797024353671"/>
          <c:y val="0.1761366079664861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906715409002805"/>
          <c:y val="0.35511412896468975"/>
          <c:w val="0.28803273963688875"/>
          <c:h val="0.40340965050388755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('Breakeven Analysis Data'!$C$15,'Breakeven Analysis Data'!$C$18)</c:f>
              <c:strCache>
                <c:ptCount val="2"/>
                <c:pt idx="0">
                  <c:v>Variable costs per unit</c:v>
                </c:pt>
                <c:pt idx="1">
                  <c:v>Unit contribution margin</c:v>
                </c:pt>
              </c:strCache>
            </c:strRef>
          </c:cat>
          <c:val>
            <c:numRef>
              <c:f>('Breakeven Analysis Data'!$F$15,'Breakeven Analysis Data'!$F$18)</c:f>
              <c:numCache>
                <c:formatCode>#,##0.00_);\(#,##0.00\)</c:formatCode>
                <c:ptCount val="2"/>
                <c:pt idx="0">
                  <c:v>7.6</c:v>
                </c:pt>
                <c:pt idx="1">
                  <c:v>4.9000000000000004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3894586609591519"/>
          <c:y val="0.26988673801316421"/>
          <c:w val="0.34888472688411876"/>
          <c:h val="9.37501300466780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Variable Costs Per Unit</a:t>
            </a:r>
          </a:p>
        </c:rich>
      </c:tx>
      <c:layout>
        <c:manualLayout>
          <c:xMode val="edge"/>
          <c:yMode val="edge"/>
          <c:x val="0.1241832707466783"/>
          <c:y val="0.1764710709664712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97211791113049"/>
          <c:y val="0.3753511668175738"/>
          <c:w val="0.28322500345733648"/>
          <c:h val="0.36414665437525817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'Breakeven Analysis Data'!$C$10:$C$14</c:f>
              <c:strCache>
                <c:ptCount val="5"/>
                <c:pt idx="0">
                  <c:v>Commission per unit</c:v>
                </c:pt>
                <c:pt idx="1">
                  <c:v>Direct material per unit</c:v>
                </c:pt>
                <c:pt idx="2">
                  <c:v>Shipping per unit</c:v>
                </c:pt>
                <c:pt idx="3">
                  <c:v>Supplies per unit</c:v>
                </c:pt>
                <c:pt idx="4">
                  <c:v>Other variable costs per unit</c:v>
                </c:pt>
              </c:strCache>
            </c:strRef>
          </c:cat>
          <c:val>
            <c:numRef>
              <c:f>'Breakeven Analysis Data'!$F$10:$F$14</c:f>
              <c:numCache>
                <c:formatCode>#,##0.00_);\(#,##0.00\)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1.1000000000000001</c:v>
                </c:pt>
                <c:pt idx="3">
                  <c:v>0.8</c:v>
                </c:pt>
                <c:pt idx="4">
                  <c:v>1.2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48815463336276"/>
          <c:y val="0.42577147280799416"/>
          <c:w val="0.33769135027605501"/>
          <c:h val="0.2689082986155752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Breakeven Analysis Chart</a:t>
            </a:r>
          </a:p>
        </c:rich>
      </c:tx>
      <c:layout>
        <c:manualLayout>
          <c:xMode val="edge"/>
          <c:yMode val="edge"/>
          <c:x val="0.3473917869034406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19644839067703"/>
          <c:y val="0.12887438825448613"/>
          <c:w val="0.66703662597114322"/>
          <c:h val="0.78629690048939638"/>
        </c:manualLayout>
      </c:layout>
      <c:lineChart>
        <c:grouping val="standard"/>
        <c:varyColors val="0"/>
        <c:ser>
          <c:idx val="0"/>
          <c:order val="0"/>
          <c:tx>
            <c:strRef>
              <c:f>'Breakeven Analysis Data'!$B$37</c:f>
              <c:strCache>
                <c:ptCount val="1"/>
                <c:pt idx="0">
                  <c:v>Fixed costs per period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'Breakeven Analysis Data'!$D$37:$N$37</c:f>
              <c:numCache>
                <c:formatCode>#,##0.00_);[Red]\(#,##0.00\)</c:formatCode>
                <c:ptCount val="11"/>
                <c:pt idx="0">
                  <c:v>3400</c:v>
                </c:pt>
                <c:pt idx="1">
                  <c:v>3400</c:v>
                </c:pt>
                <c:pt idx="2">
                  <c:v>3400</c:v>
                </c:pt>
                <c:pt idx="3">
                  <c:v>3400</c:v>
                </c:pt>
                <c:pt idx="4">
                  <c:v>3400</c:v>
                </c:pt>
                <c:pt idx="5">
                  <c:v>3400</c:v>
                </c:pt>
                <c:pt idx="6">
                  <c:v>3400</c:v>
                </c:pt>
                <c:pt idx="7">
                  <c:v>3400</c:v>
                </c:pt>
                <c:pt idx="8">
                  <c:v>3400</c:v>
                </c:pt>
                <c:pt idx="9">
                  <c:v>3400</c:v>
                </c:pt>
                <c:pt idx="10">
                  <c:v>3400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'Breakeven Analysis Data'!$B$39</c:f>
              <c:strCache>
                <c:ptCount val="1"/>
                <c:pt idx="0">
                  <c:v>Total costs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'Breakeven Analysis Data'!$D$39:$N$39</c:f>
              <c:numCache>
                <c:formatCode>#,##0.00_);[Red]\(#,##0.00\)</c:formatCode>
                <c:ptCount val="11"/>
                <c:pt idx="0">
                  <c:v>3400</c:v>
                </c:pt>
                <c:pt idx="1">
                  <c:v>4160</c:v>
                </c:pt>
                <c:pt idx="2">
                  <c:v>4920</c:v>
                </c:pt>
                <c:pt idx="3">
                  <c:v>5680</c:v>
                </c:pt>
                <c:pt idx="4">
                  <c:v>6440</c:v>
                </c:pt>
                <c:pt idx="5">
                  <c:v>7200</c:v>
                </c:pt>
                <c:pt idx="6">
                  <c:v>7960</c:v>
                </c:pt>
                <c:pt idx="7">
                  <c:v>8720</c:v>
                </c:pt>
                <c:pt idx="8">
                  <c:v>9480</c:v>
                </c:pt>
                <c:pt idx="9">
                  <c:v>10240</c:v>
                </c:pt>
                <c:pt idx="10">
                  <c:v>11000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'Breakeven Analysis Data'!$B$40</c:f>
              <c:strCache>
                <c:ptCount val="1"/>
                <c:pt idx="0">
                  <c:v>Total sales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'Breakeven Analysis Data'!$D$40:$N$40</c:f>
              <c:numCache>
                <c:formatCode>#,##0.00_);[Red]\(#,##0.00\)</c:formatCode>
                <c:ptCount val="11"/>
                <c:pt idx="0">
                  <c:v>0</c:v>
                </c:pt>
                <c:pt idx="1">
                  <c:v>1250</c:v>
                </c:pt>
                <c:pt idx="2">
                  <c:v>2500</c:v>
                </c:pt>
                <c:pt idx="3">
                  <c:v>3750</c:v>
                </c:pt>
                <c:pt idx="4">
                  <c:v>5000</c:v>
                </c:pt>
                <c:pt idx="5">
                  <c:v>6250</c:v>
                </c:pt>
                <c:pt idx="6">
                  <c:v>7500</c:v>
                </c:pt>
                <c:pt idx="7">
                  <c:v>8750</c:v>
                </c:pt>
                <c:pt idx="8">
                  <c:v>10000</c:v>
                </c:pt>
                <c:pt idx="9">
                  <c:v>11250</c:v>
                </c:pt>
                <c:pt idx="10">
                  <c:v>12500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'Breakeven Analysis Data'!$B$41</c:f>
              <c:strCache>
                <c:ptCount val="1"/>
                <c:pt idx="0">
                  <c:v>Net profit (loss)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'Breakeven Analysis Data'!$D$41:$N$41</c:f>
              <c:numCache>
                <c:formatCode>#,##0.00_);[Red]\(#,##0.00\)</c:formatCode>
                <c:ptCount val="11"/>
                <c:pt idx="0">
                  <c:v>-3400</c:v>
                </c:pt>
                <c:pt idx="1">
                  <c:v>-2910</c:v>
                </c:pt>
                <c:pt idx="2">
                  <c:v>-2420</c:v>
                </c:pt>
                <c:pt idx="3">
                  <c:v>-1930</c:v>
                </c:pt>
                <c:pt idx="4">
                  <c:v>-1440</c:v>
                </c:pt>
                <c:pt idx="5">
                  <c:v>-950</c:v>
                </c:pt>
                <c:pt idx="6">
                  <c:v>-460</c:v>
                </c:pt>
                <c:pt idx="7">
                  <c:v>30</c:v>
                </c:pt>
                <c:pt idx="8">
                  <c:v>520</c:v>
                </c:pt>
                <c:pt idx="9">
                  <c:v>1010</c:v>
                </c:pt>
                <c:pt idx="10">
                  <c:v>1500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50336"/>
        <c:axId val="51952640"/>
      </c:lineChart>
      <c:catAx>
        <c:axId val="5195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Sales Volume (Units)</a:t>
                </a:r>
              </a:p>
            </c:rich>
          </c:tx>
          <c:layout>
            <c:manualLayout>
              <c:xMode val="edge"/>
              <c:yMode val="edge"/>
              <c:x val="0.3851276359600444"/>
              <c:y val="0.933115823817291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52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Dollars</a:t>
                </a:r>
              </a:p>
            </c:rich>
          </c:tx>
          <c:layout>
            <c:manualLayout>
              <c:xMode val="edge"/>
              <c:yMode val="edge"/>
              <c:x val="2.3307436182019976E-2"/>
              <c:y val="0.486133768352365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);[Red]\(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50336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9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467258601553825"/>
          <c:y val="0.45187601957585644"/>
          <c:w val="0.18645948945615981"/>
          <c:h val="0.1386623164763458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indexed="39"/>
  </sheetPr>
  <sheetViews>
    <sheetView tabSelected="1"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561975</xdr:rowOff>
    </xdr:from>
    <xdr:to>
      <xdr:col>12</xdr:col>
      <xdr:colOff>571500</xdr:colOff>
      <xdr:row>18</xdr:row>
      <xdr:rowOff>28575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16</xdr:row>
      <xdr:rowOff>28575</xdr:rowOff>
    </xdr:from>
    <xdr:to>
      <xdr:col>12</xdr:col>
      <xdr:colOff>257175</xdr:colOff>
      <xdr:row>32</xdr:row>
      <xdr:rowOff>238125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1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  <pageSetUpPr autoPageBreaks="0" fitToPage="1"/>
  </sheetPr>
  <dimension ref="A1:N41"/>
  <sheetViews>
    <sheetView showGridLines="0" zoomScale="75" zoomScaleNormal="75" workbookViewId="0">
      <selection activeCell="B2" sqref="B2"/>
    </sheetView>
  </sheetViews>
  <sheetFormatPr defaultRowHeight="12.75" x14ac:dyDescent="0.2"/>
  <cols>
    <col min="1" max="1" width="1.7109375" style="1" customWidth="1"/>
    <col min="2" max="2" width="16.28515625" style="1" customWidth="1"/>
    <col min="3" max="3" width="9.7109375" style="1" customWidth="1"/>
    <col min="4" max="5" width="12.7109375" style="1" customWidth="1"/>
    <col min="6" max="6" width="12.7109375" style="20" customWidth="1"/>
    <col min="7" max="7" width="12.7109375" style="10" customWidth="1"/>
    <col min="8" max="8" width="12.7109375" style="20" customWidth="1"/>
    <col min="9" max="14" width="12.7109375" style="1" customWidth="1"/>
    <col min="15" max="16384" width="9.140625" style="1"/>
  </cols>
  <sheetData>
    <row r="1" spans="1:10" ht="61.5" customHeight="1" x14ac:dyDescent="0.65">
      <c r="A1" s="4"/>
      <c r="B1" s="25" t="s">
        <v>7</v>
      </c>
      <c r="C1" s="25"/>
      <c r="D1" s="25"/>
      <c r="E1" s="25"/>
      <c r="F1" s="25"/>
      <c r="G1" s="25"/>
      <c r="H1" s="25"/>
      <c r="I1" s="25"/>
      <c r="J1" s="24"/>
    </row>
    <row r="2" spans="1:10" ht="27.75" x14ac:dyDescent="0.4">
      <c r="A2" s="4"/>
      <c r="B2" s="29" t="s">
        <v>5</v>
      </c>
      <c r="C2" s="29"/>
      <c r="D2" s="2"/>
      <c r="E2" s="2"/>
      <c r="F2" s="2"/>
      <c r="G2" s="16"/>
      <c r="H2" s="9"/>
    </row>
    <row r="3" spans="1:10" s="14" customFormat="1" ht="15.75" x14ac:dyDescent="0.25">
      <c r="A3" s="13"/>
      <c r="B3" s="42" t="s">
        <v>18</v>
      </c>
      <c r="C3" s="42"/>
      <c r="D3" s="15"/>
      <c r="E3" s="15"/>
      <c r="F3" s="15"/>
      <c r="G3" s="17"/>
      <c r="H3" s="21"/>
    </row>
    <row r="4" spans="1:10" ht="15.75" x14ac:dyDescent="0.25">
      <c r="A4" s="4"/>
      <c r="B4" s="43" t="s">
        <v>12</v>
      </c>
      <c r="C4" s="43"/>
      <c r="D4" s="30"/>
      <c r="E4" s="5"/>
      <c r="F4" s="3"/>
      <c r="G4" s="18"/>
      <c r="H4" s="7"/>
    </row>
    <row r="5" spans="1:10" x14ac:dyDescent="0.2">
      <c r="A5" s="4"/>
      <c r="B5" s="11"/>
      <c r="C5" s="11" t="s">
        <v>13</v>
      </c>
      <c r="E5" s="3"/>
      <c r="F5" s="31">
        <v>12.5</v>
      </c>
      <c r="G5" s="7"/>
    </row>
    <row r="6" spans="1:10" x14ac:dyDescent="0.2">
      <c r="A6" s="4"/>
      <c r="B6" s="12"/>
      <c r="C6" s="12" t="s">
        <v>34</v>
      </c>
      <c r="E6" s="4"/>
      <c r="F6" s="45">
        <v>1000</v>
      </c>
      <c r="G6" s="8"/>
    </row>
    <row r="7" spans="1:10" x14ac:dyDescent="0.2">
      <c r="B7" s="36"/>
      <c r="C7" s="23" t="s">
        <v>14</v>
      </c>
      <c r="G7" s="33">
        <f>IF(OR(Sales_price_unit&lt;&gt;0,Sales_volume_units&lt;&gt;0),Sales_price_unit*Sales_volume_units,0)</f>
        <v>12500</v>
      </c>
    </row>
    <row r="8" spans="1:10" ht="15.75" customHeight="1" x14ac:dyDescent="0.2">
      <c r="A8" s="4"/>
      <c r="B8" s="11"/>
      <c r="C8" s="11"/>
      <c r="D8" s="3"/>
      <c r="E8" s="3"/>
      <c r="F8" s="18"/>
      <c r="G8" s="18"/>
    </row>
    <row r="9" spans="1:10" ht="15.75" customHeight="1" x14ac:dyDescent="0.25">
      <c r="A9" s="4"/>
      <c r="B9" s="44" t="s">
        <v>16</v>
      </c>
      <c r="C9" s="44"/>
      <c r="D9" s="6"/>
      <c r="E9" s="6"/>
      <c r="F9" s="18"/>
      <c r="G9" s="18"/>
    </row>
    <row r="10" spans="1:10" x14ac:dyDescent="0.2">
      <c r="A10" s="4"/>
      <c r="B10" s="11"/>
      <c r="C10" s="11" t="s">
        <v>24</v>
      </c>
      <c r="E10" s="3"/>
      <c r="F10" s="32">
        <v>2</v>
      </c>
      <c r="G10" s="18"/>
    </row>
    <row r="11" spans="1:10" x14ac:dyDescent="0.2">
      <c r="A11" s="4"/>
      <c r="B11" s="11"/>
      <c r="C11" s="11" t="s">
        <v>25</v>
      </c>
      <c r="E11" s="3"/>
      <c r="F11" s="32">
        <v>2.5</v>
      </c>
      <c r="G11" s="18"/>
    </row>
    <row r="12" spans="1:10" x14ac:dyDescent="0.2">
      <c r="A12" s="4"/>
      <c r="B12" s="11"/>
      <c r="C12" s="11" t="s">
        <v>26</v>
      </c>
      <c r="E12" s="3"/>
      <c r="F12" s="32">
        <v>1.1000000000000001</v>
      </c>
      <c r="G12" s="18"/>
    </row>
    <row r="13" spans="1:10" x14ac:dyDescent="0.2">
      <c r="A13" s="4"/>
      <c r="B13" s="11"/>
      <c r="C13" s="11" t="s">
        <v>27</v>
      </c>
      <c r="E13" s="3"/>
      <c r="F13" s="32">
        <v>0.8</v>
      </c>
      <c r="G13" s="18"/>
    </row>
    <row r="14" spans="1:10" x14ac:dyDescent="0.2">
      <c r="A14" s="4"/>
      <c r="B14" s="11"/>
      <c r="C14" s="11" t="s">
        <v>32</v>
      </c>
      <c r="E14" s="3"/>
      <c r="F14" s="32">
        <v>1.2</v>
      </c>
      <c r="G14" s="18"/>
    </row>
    <row r="15" spans="1:10" x14ac:dyDescent="0.2">
      <c r="A15" s="4"/>
      <c r="B15" s="11"/>
      <c r="C15" s="35" t="s">
        <v>22</v>
      </c>
      <c r="E15" s="3"/>
      <c r="F15" s="34">
        <f>IF(SUM(Variable_costs_unit),SUM(Variable_costs_unit),0)</f>
        <v>7.6</v>
      </c>
      <c r="G15" s="20"/>
    </row>
    <row r="16" spans="1:10" ht="13.5" thickBot="1" x14ac:dyDescent="0.25">
      <c r="A16" s="4"/>
      <c r="B16" s="11"/>
      <c r="C16" s="35" t="s">
        <v>33</v>
      </c>
      <c r="E16" s="3"/>
      <c r="F16" s="19"/>
      <c r="G16" s="46">
        <f>IF(Variable_Unit_Cost,Variable_Unit_Cost*Sales_volume_units,0)</f>
        <v>7600</v>
      </c>
    </row>
    <row r="17" spans="1:8" x14ac:dyDescent="0.2">
      <c r="A17" s="4"/>
      <c r="B17" s="11"/>
      <c r="C17" s="35"/>
      <c r="E17" s="3"/>
      <c r="F17" s="19"/>
      <c r="G17" s="19"/>
      <c r="H17" s="1"/>
    </row>
    <row r="18" spans="1:8" x14ac:dyDescent="0.2">
      <c r="A18" s="4"/>
      <c r="B18" s="11"/>
      <c r="C18" s="35" t="s">
        <v>23</v>
      </c>
      <c r="E18" s="3"/>
      <c r="F18" s="33">
        <f>IF(Sales_price_unit&gt;0,MAX(0,Sales_price_unit-Variable_Unit_Cost),0)</f>
        <v>4.9000000000000004</v>
      </c>
      <c r="G18" s="19"/>
      <c r="H18" s="1"/>
    </row>
    <row r="19" spans="1:8" x14ac:dyDescent="0.2">
      <c r="A19" s="4"/>
      <c r="B19" s="11"/>
      <c r="C19" s="35" t="s">
        <v>15</v>
      </c>
      <c r="E19" s="3"/>
      <c r="F19" s="19"/>
      <c r="G19" s="33">
        <f>IF(OR(Total_Sales&lt;&gt;0,Total_variable&lt;&gt;0),Total_Sales-Total_variable,0)</f>
        <v>4900</v>
      </c>
      <c r="H19" s="1"/>
    </row>
    <row r="20" spans="1:8" x14ac:dyDescent="0.2">
      <c r="A20" s="4"/>
      <c r="B20" s="11"/>
      <c r="C20" s="11"/>
      <c r="D20" s="22"/>
      <c r="E20" s="3"/>
      <c r="F20" s="18"/>
      <c r="G20" s="19"/>
      <c r="H20" s="1"/>
    </row>
    <row r="21" spans="1:8" ht="15.75" x14ac:dyDescent="0.25">
      <c r="A21" s="4"/>
      <c r="B21" s="44" t="s">
        <v>35</v>
      </c>
      <c r="C21" s="44"/>
      <c r="D21" s="6"/>
      <c r="E21" s="6"/>
      <c r="F21" s="51"/>
      <c r="G21" s="18"/>
      <c r="H21" s="1"/>
    </row>
    <row r="22" spans="1:8" x14ac:dyDescent="0.2">
      <c r="A22" s="4"/>
      <c r="B22" s="11"/>
      <c r="C22" s="11" t="s">
        <v>11</v>
      </c>
      <c r="E22" s="3"/>
      <c r="F22" s="32">
        <v>1200</v>
      </c>
      <c r="G22" s="1"/>
      <c r="H22" s="1"/>
    </row>
    <row r="23" spans="1:8" x14ac:dyDescent="0.2">
      <c r="A23" s="4"/>
      <c r="B23" s="11"/>
      <c r="C23" s="11" t="s">
        <v>9</v>
      </c>
      <c r="E23" s="3"/>
      <c r="F23" s="32">
        <v>500</v>
      </c>
      <c r="G23" s="1"/>
      <c r="H23" s="1"/>
    </row>
    <row r="24" spans="1:8" x14ac:dyDescent="0.2">
      <c r="A24" s="4"/>
      <c r="B24" s="11"/>
      <c r="C24" s="11" t="s">
        <v>8</v>
      </c>
      <c r="E24" s="3"/>
      <c r="F24" s="47">
        <v>150</v>
      </c>
      <c r="G24" s="1"/>
      <c r="H24" s="1"/>
    </row>
    <row r="25" spans="1:8" x14ac:dyDescent="0.2">
      <c r="A25" s="4"/>
      <c r="B25" s="11"/>
      <c r="C25" s="11" t="s">
        <v>6</v>
      </c>
      <c r="E25" s="3"/>
      <c r="F25" s="50">
        <v>800</v>
      </c>
      <c r="G25" s="1"/>
      <c r="H25" s="1"/>
    </row>
    <row r="26" spans="1:8" x14ac:dyDescent="0.2">
      <c r="A26" s="4"/>
      <c r="B26" s="11"/>
      <c r="C26" s="11" t="s">
        <v>10</v>
      </c>
      <c r="E26" s="3"/>
      <c r="F26" s="31">
        <v>750</v>
      </c>
      <c r="G26" s="1"/>
      <c r="H26" s="1"/>
    </row>
    <row r="27" spans="1:8" ht="13.5" thickBot="1" x14ac:dyDescent="0.25">
      <c r="A27" s="4"/>
      <c r="B27" s="11"/>
      <c r="C27" s="35" t="s">
        <v>36</v>
      </c>
      <c r="E27" s="3"/>
      <c r="F27" s="18"/>
      <c r="G27" s="48">
        <f>IF(SUM(Fixed_costs)&lt;&gt;0,SUM(Fixed_costs),0)</f>
        <v>3400</v>
      </c>
      <c r="H27" s="1"/>
    </row>
    <row r="28" spans="1:8" ht="13.5" thickBot="1" x14ac:dyDescent="0.25">
      <c r="B28" s="36"/>
      <c r="C28" s="36"/>
      <c r="F28" s="18"/>
      <c r="G28" s="20"/>
      <c r="H28" s="1"/>
    </row>
    <row r="29" spans="1:8" ht="13.5" thickBot="1" x14ac:dyDescent="0.25">
      <c r="A29" s="4"/>
      <c r="B29" s="11"/>
      <c r="C29" s="35" t="s">
        <v>17</v>
      </c>
      <c r="E29" s="3"/>
      <c r="G29" s="49">
        <f>IF(OR(Gross_margin&lt;&gt;0,Total_fixed&lt;&gt;0),Gross_margin-Total_fixed,0)</f>
        <v>1500</v>
      </c>
      <c r="H29" s="1"/>
    </row>
    <row r="30" spans="1:8" x14ac:dyDescent="0.2">
      <c r="B30" s="36"/>
      <c r="C30" s="36"/>
      <c r="G30" s="20"/>
    </row>
    <row r="31" spans="1:8" ht="33.75" x14ac:dyDescent="0.65">
      <c r="B31" s="36"/>
      <c r="C31" s="36"/>
      <c r="F31" s="25"/>
    </row>
    <row r="32" spans="1:8" ht="33.75" x14ac:dyDescent="0.65">
      <c r="B32" s="25" t="s">
        <v>21</v>
      </c>
      <c r="C32" s="25"/>
      <c r="D32" s="25"/>
      <c r="E32" s="25"/>
      <c r="G32" s="1"/>
      <c r="H32" s="1"/>
    </row>
    <row r="33" spans="2:14" ht="20.25" x14ac:dyDescent="0.3">
      <c r="B33" s="41" t="s">
        <v>20</v>
      </c>
      <c r="C33" s="41"/>
      <c r="D33" s="27"/>
      <c r="E33" s="27"/>
      <c r="F33" s="40">
        <f>IF(AND(Unit_contrib_margin&gt;0,Total_fixed&gt;0),Total_fixed/Unit_contrib_margin,"")</f>
        <v>693.87755102040808</v>
      </c>
      <c r="G33" s="26"/>
      <c r="H33" s="27"/>
      <c r="I33" s="27"/>
      <c r="J33" s="28"/>
    </row>
    <row r="34" spans="2:14" ht="20.25" x14ac:dyDescent="0.3">
      <c r="B34" s="41" t="s">
        <v>31</v>
      </c>
      <c r="C34" s="41"/>
      <c r="D34" s="27"/>
      <c r="E34" s="27"/>
      <c r="F34" s="28"/>
      <c r="G34" s="26"/>
      <c r="H34" s="27"/>
      <c r="I34" s="27"/>
      <c r="J34" s="28"/>
    </row>
    <row r="35" spans="2:14" x14ac:dyDescent="0.2">
      <c r="B35" s="36" t="s">
        <v>34</v>
      </c>
      <c r="C35" s="36"/>
      <c r="D35" s="37">
        <f>IF(Sales_volume_units,Sales_volume_units*0,0)</f>
        <v>0</v>
      </c>
      <c r="E35" s="37">
        <f>IF(Sales_volume_units,Sales_volume_units*0.1,0)</f>
        <v>100</v>
      </c>
      <c r="F35" s="37">
        <f>IF(Sales_volume_units,Sales_volume_units*0.2,0)</f>
        <v>200</v>
      </c>
      <c r="G35" s="37">
        <f>IF(Sales_volume_units,Sales_volume_units*0.3,0)</f>
        <v>300</v>
      </c>
      <c r="H35" s="37">
        <f>IF(Sales_volume_units,Sales_volume_units*0.4,0)</f>
        <v>400</v>
      </c>
      <c r="I35" s="37">
        <f>IF(Sales_volume_units,Sales_volume_units*0.5,0)</f>
        <v>500</v>
      </c>
      <c r="J35" s="37">
        <f>IF(Sales_volume_units,Sales_volume_units*0.6,0)</f>
        <v>600</v>
      </c>
      <c r="K35" s="37">
        <f>IF(Sales_volume_units,Sales_volume_units*0.7,0)</f>
        <v>700</v>
      </c>
      <c r="L35" s="37">
        <f>IF(Sales_volume_units,Sales_volume_units*0.8,0)</f>
        <v>800</v>
      </c>
      <c r="M35" s="37">
        <f>IF(Sales_volume_units,Sales_volume_units*0.9,0)</f>
        <v>900</v>
      </c>
      <c r="N35" s="37">
        <f>Sales_volume_units</f>
        <v>1000</v>
      </c>
    </row>
    <row r="36" spans="2:14" x14ac:dyDescent="0.2">
      <c r="B36" s="36" t="s">
        <v>13</v>
      </c>
      <c r="C36" s="36"/>
      <c r="D36" s="38">
        <f t="shared" ref="D36:N36" si="0">Sales_price_unit</f>
        <v>12.5</v>
      </c>
      <c r="E36" s="38">
        <f t="shared" si="0"/>
        <v>12.5</v>
      </c>
      <c r="F36" s="38">
        <f t="shared" si="0"/>
        <v>12.5</v>
      </c>
      <c r="G36" s="38">
        <f t="shared" si="0"/>
        <v>12.5</v>
      </c>
      <c r="H36" s="38">
        <f t="shared" si="0"/>
        <v>12.5</v>
      </c>
      <c r="I36" s="38">
        <f t="shared" si="0"/>
        <v>12.5</v>
      </c>
      <c r="J36" s="38">
        <f t="shared" si="0"/>
        <v>12.5</v>
      </c>
      <c r="K36" s="38">
        <f t="shared" si="0"/>
        <v>12.5</v>
      </c>
      <c r="L36" s="38">
        <f t="shared" si="0"/>
        <v>12.5</v>
      </c>
      <c r="M36" s="38">
        <f t="shared" si="0"/>
        <v>12.5</v>
      </c>
      <c r="N36" s="38">
        <f t="shared" si="0"/>
        <v>12.5</v>
      </c>
    </row>
    <row r="37" spans="2:14" x14ac:dyDescent="0.2">
      <c r="B37" s="36" t="s">
        <v>37</v>
      </c>
      <c r="C37" s="36"/>
      <c r="D37" s="38">
        <f t="shared" ref="D37:N37" si="1">Total_fixed</f>
        <v>3400</v>
      </c>
      <c r="E37" s="38">
        <f t="shared" si="1"/>
        <v>3400</v>
      </c>
      <c r="F37" s="38">
        <f t="shared" si="1"/>
        <v>3400</v>
      </c>
      <c r="G37" s="38">
        <f t="shared" si="1"/>
        <v>3400</v>
      </c>
      <c r="H37" s="38">
        <f t="shared" si="1"/>
        <v>3400</v>
      </c>
      <c r="I37" s="38">
        <f t="shared" si="1"/>
        <v>3400</v>
      </c>
      <c r="J37" s="38">
        <f t="shared" si="1"/>
        <v>3400</v>
      </c>
      <c r="K37" s="38">
        <f t="shared" si="1"/>
        <v>3400</v>
      </c>
      <c r="L37" s="38">
        <f t="shared" si="1"/>
        <v>3400</v>
      </c>
      <c r="M37" s="38">
        <f t="shared" si="1"/>
        <v>3400</v>
      </c>
      <c r="N37" s="38">
        <f t="shared" si="1"/>
        <v>3400</v>
      </c>
    </row>
    <row r="38" spans="2:14" x14ac:dyDescent="0.2">
      <c r="B38" s="39" t="s">
        <v>19</v>
      </c>
      <c r="C38" s="39"/>
      <c r="D38" s="38">
        <f t="shared" ref="D38:N38" si="2">Variable_Unit_Cost*D35</f>
        <v>0</v>
      </c>
      <c r="E38" s="38">
        <f t="shared" si="2"/>
        <v>760</v>
      </c>
      <c r="F38" s="38">
        <f t="shared" si="2"/>
        <v>1520</v>
      </c>
      <c r="G38" s="38">
        <f t="shared" si="2"/>
        <v>2280</v>
      </c>
      <c r="H38" s="38">
        <f t="shared" si="2"/>
        <v>3040</v>
      </c>
      <c r="I38" s="38">
        <f t="shared" si="2"/>
        <v>3800</v>
      </c>
      <c r="J38" s="38">
        <f t="shared" si="2"/>
        <v>4560</v>
      </c>
      <c r="K38" s="38">
        <f t="shared" si="2"/>
        <v>5320</v>
      </c>
      <c r="L38" s="38">
        <f t="shared" si="2"/>
        <v>6080</v>
      </c>
      <c r="M38" s="38">
        <f t="shared" si="2"/>
        <v>6840</v>
      </c>
      <c r="N38" s="38">
        <f t="shared" si="2"/>
        <v>7600</v>
      </c>
    </row>
    <row r="39" spans="2:14" x14ac:dyDescent="0.2">
      <c r="B39" s="39" t="s">
        <v>29</v>
      </c>
      <c r="C39" s="39"/>
      <c r="D39" s="38">
        <f t="shared" ref="D39:N39" si="3">SUM(D37:D38)</f>
        <v>3400</v>
      </c>
      <c r="E39" s="38">
        <f t="shared" si="3"/>
        <v>4160</v>
      </c>
      <c r="F39" s="38">
        <f t="shared" si="3"/>
        <v>4920</v>
      </c>
      <c r="G39" s="38">
        <f t="shared" si="3"/>
        <v>5680</v>
      </c>
      <c r="H39" s="38">
        <f t="shared" si="3"/>
        <v>6440</v>
      </c>
      <c r="I39" s="38">
        <f t="shared" si="3"/>
        <v>7200</v>
      </c>
      <c r="J39" s="38">
        <f t="shared" si="3"/>
        <v>7960</v>
      </c>
      <c r="K39" s="38">
        <f t="shared" si="3"/>
        <v>8720</v>
      </c>
      <c r="L39" s="38">
        <f t="shared" si="3"/>
        <v>9480</v>
      </c>
      <c r="M39" s="38">
        <f t="shared" si="3"/>
        <v>10240</v>
      </c>
      <c r="N39" s="38">
        <f t="shared" si="3"/>
        <v>11000</v>
      </c>
    </row>
    <row r="40" spans="2:14" ht="13.5" thickBot="1" x14ac:dyDescent="0.25">
      <c r="B40" s="36" t="s">
        <v>28</v>
      </c>
      <c r="C40" s="36"/>
      <c r="D40" s="52">
        <f t="shared" ref="D40:N40" si="4">D36*D35</f>
        <v>0</v>
      </c>
      <c r="E40" s="52">
        <f t="shared" si="4"/>
        <v>1250</v>
      </c>
      <c r="F40" s="52">
        <f t="shared" si="4"/>
        <v>2500</v>
      </c>
      <c r="G40" s="52">
        <f t="shared" si="4"/>
        <v>3750</v>
      </c>
      <c r="H40" s="52">
        <f t="shared" si="4"/>
        <v>5000</v>
      </c>
      <c r="I40" s="52">
        <f t="shared" si="4"/>
        <v>6250</v>
      </c>
      <c r="J40" s="52">
        <f t="shared" si="4"/>
        <v>7500</v>
      </c>
      <c r="K40" s="52">
        <f t="shared" si="4"/>
        <v>8750</v>
      </c>
      <c r="L40" s="52">
        <f t="shared" si="4"/>
        <v>10000</v>
      </c>
      <c r="M40" s="52">
        <f t="shared" si="4"/>
        <v>11250</v>
      </c>
      <c r="N40" s="52">
        <f t="shared" si="4"/>
        <v>12500</v>
      </c>
    </row>
    <row r="41" spans="2:14" x14ac:dyDescent="0.2">
      <c r="B41" s="39" t="s">
        <v>30</v>
      </c>
      <c r="C41" s="39"/>
      <c r="D41" s="53">
        <f t="shared" ref="D41:N41" si="5">D40-D39</f>
        <v>-3400</v>
      </c>
      <c r="E41" s="53">
        <f t="shared" si="5"/>
        <v>-2910</v>
      </c>
      <c r="F41" s="53">
        <f t="shared" si="5"/>
        <v>-2420</v>
      </c>
      <c r="G41" s="53">
        <f t="shared" si="5"/>
        <v>-1930</v>
      </c>
      <c r="H41" s="53">
        <f t="shared" si="5"/>
        <v>-1440</v>
      </c>
      <c r="I41" s="53">
        <f t="shared" si="5"/>
        <v>-950</v>
      </c>
      <c r="J41" s="53">
        <f t="shared" si="5"/>
        <v>-460</v>
      </c>
      <c r="K41" s="53">
        <f t="shared" si="5"/>
        <v>30</v>
      </c>
      <c r="L41" s="53">
        <f t="shared" si="5"/>
        <v>520</v>
      </c>
      <c r="M41" s="53">
        <f t="shared" si="5"/>
        <v>1010</v>
      </c>
      <c r="N41" s="53">
        <f t="shared" si="5"/>
        <v>1500</v>
      </c>
    </row>
  </sheetData>
  <sheetProtection sheet="1" objects="1" scenarios="1" formatCells="0" formatColumns="0" formatRows="0" insertColumns="0" insertRows="0" deleteColumns="0" deleteRows="0" sort="0"/>
  <scenarios current="0" show="0" sqref="H30">
    <scenario name="Lower price" count="2" user="Sally Herigstad" comment="Created by SH on 2/18/2004">
      <inputCells r="F5" val="4" numFmtId="37"/>
      <inputCells r="F6" val="600" numFmtId="37"/>
    </scenario>
    <scenario name="Higher price" count="2" user="Sally Herigstad" comment="Created by SH on 2/18/2004">
      <inputCells r="F5" val="6" numFmtId="37"/>
      <inputCells r="F6" val="450" numFmtId="37"/>
    </scenario>
  </scenarios>
  <phoneticPr fontId="0" type="noConversion"/>
  <dataValidations count="3">
    <dataValidation type="decimal" allowBlank="1" showInputMessage="1" showErrorMessage="1" error="Please enter an amount between -10,000,000 and 10,000,000." sqref="F34 F20:F21 F44:F65536 G4 G2 G28 F27 G30 F29 D38:N38 H45:H65536 J33:J34 G21 F8:F9 G8:G14">
      <formula1>-10000000</formula1>
      <formula2>10000000</formula2>
    </dataValidation>
    <dataValidation allowBlank="1" showInputMessage="1" showErrorMessage="1" error="Please enter an amount between -10,000,000 and 10,000,000." sqref="F33 G16:G20 G5:G7 H4 H2 F15:F19 G45:G65536 G27 F28 G29"/>
    <dataValidation type="decimal" allowBlank="1" showInputMessage="1" showErrorMessage="1" error="Please enter an amount between (10,000,000) and 10,000,000." sqref="F5 F10:F14 F22:F26 F6">
      <formula1>-10000000</formula1>
      <formula2>10000000</formula2>
    </dataValidation>
  </dataValidations>
  <printOptions horizontalCentered="1"/>
  <pageMargins left="0.65" right="0.65" top="0.8" bottom="0.8" header="0" footer="0"/>
  <pageSetup scale="73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RowColHeaders="0" workbookViewId="0"/>
  </sheetViews>
  <sheetFormatPr defaultRowHeight="12.75" x14ac:dyDescent="0.2"/>
  <sheetData>
    <row r="1" spans="1:2" x14ac:dyDescent="0.2">
      <c r="A1" t="s">
        <v>0</v>
      </c>
      <c r="B1" t="b">
        <v>0</v>
      </c>
    </row>
    <row r="2" spans="1:2" x14ac:dyDescent="0.2">
      <c r="A2" t="s">
        <v>1</v>
      </c>
      <c r="B2" t="b">
        <v>0</v>
      </c>
    </row>
    <row r="3" spans="1:2" x14ac:dyDescent="0.2">
      <c r="A3" t="s">
        <v>2</v>
      </c>
      <c r="B3" t="s">
        <v>4</v>
      </c>
    </row>
    <row r="4" spans="1:2" x14ac:dyDescent="0.2">
      <c r="A4" t="s">
        <v>3</v>
      </c>
      <c r="B4">
        <v>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Breakeven Analysis Data</vt:lpstr>
      <vt:lpstr>Breakeven Analysis Chart</vt:lpstr>
      <vt:lpstr>Breakeven_point</vt:lpstr>
      <vt:lpstr>Company_name</vt:lpstr>
      <vt:lpstr>Fixed_costs</vt:lpstr>
      <vt:lpstr>Gross_margin</vt:lpstr>
      <vt:lpstr>Net_profit</vt:lpstr>
      <vt:lpstr>Sales_price_unit</vt:lpstr>
      <vt:lpstr>Sales_volume_units</vt:lpstr>
      <vt:lpstr>TemplatePrintArea</vt:lpstr>
      <vt:lpstr>Total_fixed</vt:lpstr>
      <vt:lpstr>Total_Sales</vt:lpstr>
      <vt:lpstr>Total_variable</vt:lpstr>
      <vt:lpstr>Unit_contrib_margin</vt:lpstr>
      <vt:lpstr>Variable_cost_unit</vt:lpstr>
      <vt:lpstr>Variable_costs_unit</vt:lpstr>
      <vt:lpstr>Variable_Unit_Cost</vt:lpstr>
    </vt:vector>
  </TitlesOfParts>
  <Company>TemplateZone by KMT Software,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Paulson, Patrick G</dc:creator>
  <cp:lastModifiedBy>PgP</cp:lastModifiedBy>
  <cp:lastPrinted>2004-02-26T17:05:16Z</cp:lastPrinted>
  <dcterms:created xsi:type="dcterms:W3CDTF">1997-03-01T10:49:21Z</dcterms:created>
  <dcterms:modified xsi:type="dcterms:W3CDTF">2011-10-24T01:04:04Z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TC011165121033</vt:lpwstr>
  </property>
</Properties>
</file>